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STAT'!$A$1:$M$62</definedName>
  </definedNames>
  <calcPr fullCalcOnLoad="1"/>
</workbook>
</file>

<file path=xl/sharedStrings.xml><?xml version="1.0" encoding="utf-8"?>
<sst xmlns="http://schemas.openxmlformats.org/spreadsheetml/2006/main" count="497" uniqueCount="372">
  <si>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</si>
  <si>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</si>
  <si>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</si>
  <si>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</si>
  <si>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</si>
  <si>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</si>
  <si>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</si>
  <si>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</si>
  <si>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</si>
  <si>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</si>
  <si>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</si>
  <si>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</si>
  <si>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</si>
  <si>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</si>
  <si>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</si>
  <si>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</si>
  <si>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</si>
  <si>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</si>
  <si>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</si>
  <si>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</si>
  <si>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</si>
  <si>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</si>
  <si>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</si>
  <si>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</si>
  <si>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</si>
  <si>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</si>
  <si>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</si>
  <si>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</si>
  <si>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</si>
  <si>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</si>
  <si>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</si>
  <si>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</si>
  <si>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</si>
  <si>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</si>
  <si>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</si>
  <si>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</si>
  <si>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</si>
  <si>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</si>
  <si>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</si>
  <si>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</si>
  <si>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</si>
  <si>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</si>
  <si>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</si>
  <si>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</si>
  <si>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</si>
  <si>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</si>
  <si>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</si>
  <si>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</si>
  <si>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</si>
  <si>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</si>
  <si>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</si>
  <si>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</si>
  <si>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</si>
  <si>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</si>
  <si>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</si>
  <si>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</si>
  <si>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</si>
  <si>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</si>
  <si>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</si>
  <si>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</si>
  <si>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</si>
  <si>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</si>
  <si>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</si>
  <si>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</si>
  <si>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</si>
  <si>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</si>
  <si>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</si>
  <si>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</si>
  <si>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</si>
  <si>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</si>
  <si>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</si>
  <si>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</si>
  <si>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</si>
  <si>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</si>
  <si>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</si>
  <si>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</si>
  <si>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</si>
  <si>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</si>
  <si>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</si>
  <si>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</si>
  <si>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</si>
  <si>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</si>
  <si>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</si>
  <si>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</si>
  <si>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</si>
  <si>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</si>
  <si>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</si>
  <si>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</si>
  <si>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</si>
  <si>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</si>
  <si>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</si>
  <si>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</si>
  <si>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</si>
  <si>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</si>
  <si>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</si>
  <si>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</si>
  <si>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</si>
  <si>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</si>
  <si>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</si>
  <si>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</si>
  <si>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</si>
  <si>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</si>
  <si>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</si>
  <si>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</si>
  <si>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</si>
  <si>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</si>
  <si>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</si>
  <si>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</si>
  <si>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</si>
  <si>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</si>
  <si>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</si>
  <si>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</si>
  <si>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</si>
  <si>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</si>
  <si>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</si>
  <si>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</si>
  <si>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</si>
  <si>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</si>
  <si>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</si>
  <si>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</si>
  <si>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</si>
  <si>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</si>
  <si>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</si>
  <si>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</si>
  <si>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</si>
  <si>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</si>
  <si>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</si>
  <si>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</si>
  <si>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</si>
  <si>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</si>
  <si>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</si>
  <si>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</si>
  <si>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</si>
  <si>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</si>
  <si>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</si>
  <si>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</si>
  <si>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</si>
  <si>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</si>
  <si>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</si>
  <si>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</si>
  <si>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</si>
  <si>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</si>
  <si>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</si>
  <si>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</si>
  <si>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</si>
  <si>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(a)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</si>
  <si>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</si>
  <si>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</si>
  <si>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</si>
  <si>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</si>
  <si>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</si>
  <si>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</si>
  <si>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</si>
  <si>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</si>
  <si>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</si>
  <si>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</si>
  <si>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</si>
  <si>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</si>
  <si>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</si>
  <si>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</si>
  <si>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>(The Condensed Consolidated Statement of Changes in Equity should be read in conjunction with the Annual Financial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</si>
  <si>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</si>
  <si>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</si>
  <si>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</si>
  <si>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</si>
  <si>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</si>
  <si>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</si>
  <si>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</si>
  <si>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 xml:space="preserve"> Less: Fixed deposit held as security by bank</t>
  </si>
  <si>
    <t xml:space="preserve">(The Condensed Consolidated Cash Flow Statement should be read in conjunction with the Annual 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</si>
  <si>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</si>
  <si>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</si>
  <si>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</si>
  <si>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</si>
  <si>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</si>
  <si>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</si>
  <si>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</si>
  <si>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</si>
  <si>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</si>
  <si>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</si>
  <si>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</si>
  <si>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</si>
  <si>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</si>
  <si>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 xml:space="preserve"> Loss/(Gain) on disposal of property, plant and equipment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</si>
  <si>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</si>
  <si>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</si>
  <si>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</si>
  <si>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</si>
  <si>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</si>
  <si>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</si>
  <si>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</si>
  <si>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</si>
  <si>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</si>
  <si>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</si>
  <si>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</si>
  <si>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</si>
  <si>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</si>
  <si>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</si>
  <si>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</si>
  <si>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</si>
  <si>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</si>
  <si>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</si>
  <si>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</si>
  <si>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</si>
  <si>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</si>
  <si>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</si>
  <si>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</si>
  <si>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</si>
  <si>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ADDITIONAL INFORMATION AS REQUIRED BY THE KLSE LISTING REQUIREMENTS</t>
  </si>
  <si>
    <t>(PART A OF APPENDIX 9B)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</si>
  <si>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</si>
  <si>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</si>
  <si>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</si>
  <si>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</si>
  <si>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</si>
  <si>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</si>
  <si>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</si>
  <si>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</si>
  <si>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</si>
  <si>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</si>
  <si>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</si>
  <si>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</si>
  <si>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The Directors are not aware of any contingent liabilities that have arisen since the last annual balance sheet date.</t>
  </si>
  <si>
    <t xml:space="preserve">               (c) </t>
  </si>
  <si>
    <t>Emico Holdings Berhad had on 27 August 2003 received a writ of summon from MSNS Holdings</t>
  </si>
  <si>
    <t>Sdn Bhd claiming a sum of RM510,000 being balance of purchase price for purchase of 510,000 units</t>
  </si>
  <si>
    <t>shares (51%) in MSNS-Emico Industries Sdn Bhd (now known as Emico Newk Sdn Bhd). No date for</t>
  </si>
  <si>
    <t>hearing has been fixed for the case.</t>
  </si>
  <si>
    <t>B13</t>
  </si>
  <si>
    <t>a) Numerator</t>
  </si>
  <si>
    <t>Earnings per share ("EPS")</t>
  </si>
  <si>
    <t xml:space="preserve">           CUMULATIVE</t>
  </si>
  <si>
    <t>b) Denominator</t>
  </si>
  <si>
    <t>Weighted average number of ordinary shares used as</t>
  </si>
  <si>
    <t>CONDENSED CONSOLIDATED INCOME  STATEMENT</t>
  </si>
  <si>
    <t xml:space="preserve"> Allowance/(Reversal) on impairment losses on quoted investment</t>
  </si>
  <si>
    <t xml:space="preserve"> Deferred Tax Assets</t>
  </si>
  <si>
    <t>Tax recoverable</t>
  </si>
  <si>
    <t>Requirements.</t>
  </si>
  <si>
    <t>Deferred</t>
  </si>
  <si>
    <t>Balance as of 1 January 2003</t>
  </si>
  <si>
    <t xml:space="preserve">  31 December 2003)</t>
  </si>
  <si>
    <t xml:space="preserve"> Long term and deferred liabilities</t>
  </si>
  <si>
    <t xml:space="preserve">  for the year ended 31 December 2003)</t>
  </si>
  <si>
    <t xml:space="preserve">  Statement for the year ended 31 December 2003)</t>
  </si>
  <si>
    <t xml:space="preserve">  Financial Statement for the year ended 31 December 2003)</t>
  </si>
  <si>
    <t>Balance as of 1 January 2004</t>
  </si>
  <si>
    <t>Net loss for the period</t>
  </si>
  <si>
    <t xml:space="preserve">Group for the year ended 31 December 2003. </t>
  </si>
  <si>
    <t>are consistent with those adopted in the financial statements for the year ended 31 December 2003.</t>
  </si>
  <si>
    <t>Period</t>
  </si>
  <si>
    <t>31-12-03</t>
  </si>
  <si>
    <t xml:space="preserve">     and 22,260,000 ordinary shares in 2003 (sen)</t>
  </si>
  <si>
    <t>(i) Basic based on 44,520,000 ordinary shares in 2004</t>
  </si>
  <si>
    <t>Effects of exchange rate changes on cash and cash equivalents</t>
  </si>
  <si>
    <t>Cumulative</t>
  </si>
  <si>
    <t xml:space="preserve">development division is due to the launching of Phase I of Bandar Mutiara, Sungai Petani, Kedah consisting of </t>
  </si>
  <si>
    <t>Current period</t>
  </si>
  <si>
    <t xml:space="preserve">385 residential units of which, 136 units are single storey semi detached houses and 249 units are single storey </t>
  </si>
  <si>
    <t>terrace houses. The response from the house buyers on Bandar Mutiara has been very encouraging .</t>
  </si>
  <si>
    <t xml:space="preserve">Profit/(Loss) before taxation </t>
  </si>
  <si>
    <t>Financial Reporting and the disclosure requirements as in Part A of Appendix 9B of the revised Listing</t>
  </si>
  <si>
    <t>This note is not applicable for the financial period under review.</t>
  </si>
  <si>
    <t xml:space="preserve">denominator </t>
  </si>
  <si>
    <t>Number of ordinary shares issued</t>
  </si>
  <si>
    <t>Adjustment for:</t>
  </si>
  <si>
    <t xml:space="preserve">Adjusted number of ordinary shares in issue </t>
  </si>
  <si>
    <t>and issuable</t>
  </si>
  <si>
    <t>I) Basic Earnings per share</t>
  </si>
  <si>
    <t xml:space="preserve">Group's net profit/(loss) used as numerator </t>
  </si>
  <si>
    <t>II) Diluted Earnings per share</t>
  </si>
  <si>
    <t xml:space="preserve">      assumed exercise of warrants into ordinary shares</t>
  </si>
  <si>
    <t xml:space="preserve">     Term Loan</t>
  </si>
  <si>
    <t>Issuance of RM40 Million nominal value of 4%,</t>
  </si>
  <si>
    <t>5-year Irredeemable Convertible Secured Loan</t>
  </si>
  <si>
    <t>Stocks "ICSLS"</t>
  </si>
  <si>
    <t>Net profit/ (loss) for the period</t>
  </si>
  <si>
    <t xml:space="preserve">   Loan Stocks - 4% ICSLS</t>
  </si>
  <si>
    <t>ICSLS -equity</t>
  </si>
  <si>
    <t>component</t>
  </si>
  <si>
    <t>Distribution to holders of ICSLS</t>
  </si>
  <si>
    <t>Finance cost  (Note 1)</t>
  </si>
  <si>
    <t>Note 1</t>
  </si>
  <si>
    <t>-</t>
  </si>
  <si>
    <t xml:space="preserve">(ii) Fully diluted based on 95,650,000 ordinary shares in </t>
  </si>
  <si>
    <t xml:space="preserve">      2004 (Note 2)</t>
  </si>
  <si>
    <t>Note 2</t>
  </si>
  <si>
    <t>anti dilutive.</t>
  </si>
  <si>
    <t xml:space="preserve">The diluted loss per ordinary share in 2003 is not shown as the effect of the assumed conversion of warrant to ordinary shares would be </t>
  </si>
  <si>
    <t xml:space="preserve">      Interest earned for consideration received upon</t>
  </si>
  <si>
    <t>Individual</t>
  </si>
  <si>
    <t>Basic Earnings per share (Sen)</t>
  </si>
  <si>
    <t>Diluted Earnings per share (Sen)</t>
  </si>
  <si>
    <t>ordinary shares would be anti dilutive.</t>
  </si>
  <si>
    <t xml:space="preserve">The diluted loss per ordinary share in 2003 is not shown as the effect of the assumed conversion of warrant to </t>
  </si>
  <si>
    <t>Assumed exercise of warrants into ordinary shares **</t>
  </si>
  <si>
    <t>Assumed conversion of ICSLS into ordinary shares**</t>
  </si>
  <si>
    <t>Note: **</t>
  </si>
  <si>
    <t xml:space="preserve">The conversion of Warrants and ICSLS are deemed converted into ordinary shares at beginning of </t>
  </si>
  <si>
    <t>the financial year.</t>
  </si>
  <si>
    <t>Profit/ (Loss) before taxation</t>
  </si>
  <si>
    <t>Redeemable Loan stocks - 4% RSLS</t>
  </si>
  <si>
    <t>Profit</t>
  </si>
  <si>
    <t xml:space="preserve">There were no items affecting assets, liabilities, equity, net income or cash flows of the Group that </t>
  </si>
  <si>
    <t xml:space="preserve">are unusual because of their nature, size or incidence during the quarter under review except for the </t>
  </si>
  <si>
    <t>disclosed as an exceptional items in the Income Statement.</t>
  </si>
  <si>
    <t xml:space="preserve">availability of tax losses and unabsorbed capital allowances of certain subsidiary companies to set off against </t>
  </si>
  <si>
    <t>its profits.</t>
  </si>
  <si>
    <t>Segera Properties Sdn Bhd, a 85% owned subsidiary company had defaulted in payment to a bank</t>
  </si>
  <si>
    <t>for an amount of RM3.5 million in banking facilities. Summary judgement had been granted against</t>
  </si>
  <si>
    <t>the Company in favour of the bank. The Company had made an appeal and the hearing date has not</t>
  </si>
  <si>
    <t>been fixed yet. In the meantime, the bank had obtained an application for the Order for Sale of the</t>
  </si>
  <si>
    <t xml:space="preserve">land charged to the bank and an auction was made by the Land Office on 26 Feb 2004. We have not </t>
  </si>
  <si>
    <t>received any confirmation on the result of the auction as at todate.</t>
  </si>
  <si>
    <t>on 24 May 2004.</t>
  </si>
  <si>
    <t xml:space="preserve">able to mitigate the decline from the manufacturing and trading division. The current higher turnover from property </t>
  </si>
  <si>
    <t xml:space="preserve">the back of strong performance from the property development division and lifts and escalators division which is </t>
  </si>
  <si>
    <t>Restructuring Scheme on 24 May, 2004.</t>
  </si>
  <si>
    <t xml:space="preserve">The Group is expected to return to positive results in the next quarter upon the completion of the Debt </t>
  </si>
  <si>
    <t>Utilisation of Proceeds</t>
  </si>
  <si>
    <t>B14</t>
  </si>
  <si>
    <t>Less: Expenses for the Corporate Exercise</t>
  </si>
  <si>
    <t xml:space="preserve">The valuations of  land and building have been brought forward without amendments from the </t>
  </si>
  <si>
    <t>previous annual report as no revaluation has been carried out since 31 December 2003.</t>
  </si>
  <si>
    <t>Less: Purchase of machinery</t>
  </si>
  <si>
    <t>Utilisation for working capital</t>
  </si>
  <si>
    <t>Rights Issue proceed from issuance of 22,260,000 new ordinary</t>
  </si>
  <si>
    <t>RM9.14 Million respectively, upon the completion of the debt restructuring scheme on 24 May 2004.</t>
  </si>
  <si>
    <t xml:space="preserve"> The waiver of interest by banks and over provision of interest totalling RM 45.88 Million is </t>
  </si>
  <si>
    <t xml:space="preserve"> Net current assets/ (liabilities)</t>
  </si>
  <si>
    <t>shares of RM1.00 each at the issue price of RM0.45</t>
  </si>
  <si>
    <t xml:space="preserve">waiver of interest by banks and over provision of interest amounting to RM36.74 Million and </t>
  </si>
  <si>
    <t xml:space="preserve">FOR THE 9 MONTHS ENDED 30 SEPTEMBER 2004 </t>
  </si>
  <si>
    <t>Balance as of 30 September 2004</t>
  </si>
  <si>
    <t>Balance as of 30 September 2003</t>
  </si>
  <si>
    <t>UNAUDITED QUARTERLY REPORT FOR THE FINANCIAL QUARTER ENDED 30 SEPTEMBER 2004</t>
  </si>
  <si>
    <t>AS AT 30 SEPTEMBER 2004</t>
  </si>
  <si>
    <t>30-09-04</t>
  </si>
  <si>
    <t>9 months</t>
  </si>
  <si>
    <t>Cash and cash equivalents at 30 September</t>
  </si>
  <si>
    <t>FOR THE FINANCIAL QUARTER ENDED 30 SEPTEMBER 2004</t>
  </si>
  <si>
    <t>ended 30 September  2004.</t>
  </si>
  <si>
    <t>There have been no issuance and repayment of debt and equity securities for the financial quarter</t>
  </si>
  <si>
    <t>The analysis by activity of the Group for the financial period ended 30 September 2004 are as follows:</t>
  </si>
  <si>
    <t>The Group's effective tax rate for the period ended 30 September 2004 is lower than the statutory tax rate due to</t>
  </si>
  <si>
    <t>Balance of unutilised proceed as at 30 September 2004</t>
  </si>
  <si>
    <t>Group borrowings and debt securities as at 30 September  2004 are as follows:</t>
  </si>
  <si>
    <t>The Directors do not recommend any interim dividend for the period ended September 30,2004.</t>
  </si>
  <si>
    <t>Turnover for current quarter is higher than preceding quarter due to increase turnover from the property development</t>
  </si>
  <si>
    <t>division and the  lifts and escalators division.</t>
  </si>
  <si>
    <t>Overall, the Group reported a profit of RM36,000 for current quarter as compared to RM46.4 Million in preceding quarter.</t>
  </si>
  <si>
    <t>totalling RM45.88 Million upon the completion of the Debt Restructuring Scheme on 24 May 2004.</t>
  </si>
  <si>
    <t>Adjusted net profit /(loss)</t>
  </si>
  <si>
    <t>The finance cost exclude the 4% Irredeemable Convertible Secured Loan Stock ("ICSLS") interest for the 9 months ended 30 September 2004 of</t>
  </si>
  <si>
    <t>Details of pending litigation as at 23 November 2004 are as follows:</t>
  </si>
  <si>
    <t xml:space="preserve">Turnover for the nine months ended 30 September 2004 increased by RM13.28 Million as compared to preceding year on </t>
  </si>
  <si>
    <t>have not been completed yet and the disposal of the said subsidiary will only be recognised in the next</t>
  </si>
  <si>
    <t>During the current quarter, the Company has received the full consideration of RM340,000 being the</t>
  </si>
  <si>
    <t>disposal price of 85% shares in Segera Peoperties Sdn Bhd. However, the documentation for the transfer</t>
  </si>
  <si>
    <t>quarter. As such, there is no change in the composition of the Group.</t>
  </si>
  <si>
    <t>There were no material events subsequent to the end of the current quarter except for the completion</t>
  </si>
  <si>
    <t>of the proposed issuance of 6,400,000 new ordinary shares of RM1.00 each in Emico at an issue price</t>
  </si>
  <si>
    <t>of RM1.00 per share as settlement of accrued interest to Scheme Lenders. The new shares were granted</t>
  </si>
  <si>
    <t>listing and quotation by Bursa Malaysia on 3 November 2004.</t>
  </si>
  <si>
    <t>There were no corporate proposals announced but not completed.</t>
  </si>
  <si>
    <t xml:space="preserve">The better result from preceding quarter was mainly due to the waiver of interest from banks and over provision of interest </t>
  </si>
  <si>
    <t>Overall, the Group reported a profit of RM44.16 Miilion for current cumulative quarter  mainly due to the waiver of interest</t>
  </si>
  <si>
    <t xml:space="preserve">by banks and over provision of interest totalling RM45.88 Million upon the completion of debt restructuring scheme </t>
  </si>
  <si>
    <t>RM854,554 whereby the interest is disclosed as a distribution of equity in the Statement of Changes in Equity.</t>
  </si>
  <si>
    <t xml:space="preserve">As announced to the Exchange on 29 April 2004, the Company had signed an agreement to disposal </t>
  </si>
  <si>
    <t>of 85% shareholding in SPSB for cash consideration of RM340,000. The disposal were completed on</t>
  </si>
  <si>
    <t>27 October 2004. Therefore,SPSB had ceased to become the subsidiary of Emico Group.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</si>
</sst>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2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43" fontId="1" fillId="0" borderId="0" xfId="15" applyFont="1" applyAlignment="1">
      <alignment/>
    </xf>
    <xf numFmtId="180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335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>
        <v>38260</v>
      </c>
      <c r="I9" s="30">
        <v>37894</v>
      </c>
      <c r="J9" s="3"/>
      <c r="K9" s="30">
        <v>38260</v>
      </c>
      <c r="L9" s="30">
        <v>37894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20230</v>
      </c>
      <c r="I11" s="12">
        <v>13458</v>
      </c>
      <c r="J11" s="1"/>
      <c r="K11" s="12">
        <v>60012</v>
      </c>
      <c r="L11" s="12">
        <v>46730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68</v>
      </c>
      <c r="C13" s="1"/>
      <c r="D13" s="1"/>
      <c r="E13" s="1"/>
      <c r="F13" s="1"/>
      <c r="G13" s="1"/>
      <c r="H13" s="31">
        <v>285</v>
      </c>
      <c r="I13" s="31">
        <v>346</v>
      </c>
      <c r="J13" s="18"/>
      <c r="K13" s="31">
        <v>745</v>
      </c>
      <c r="L13" s="31">
        <v>2386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50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51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69</v>
      </c>
      <c r="C17" s="1"/>
      <c r="D17" s="1"/>
      <c r="E17" s="1"/>
      <c r="F17" s="1"/>
      <c r="G17" s="27"/>
      <c r="H17" s="28">
        <v>2102</v>
      </c>
      <c r="I17" s="28">
        <v>524</v>
      </c>
      <c r="J17" s="14"/>
      <c r="K17" s="8">
        <v>4734</v>
      </c>
      <c r="L17" s="28">
        <v>1943</v>
      </c>
      <c r="M17" s="1"/>
    </row>
    <row r="18" spans="1:13" ht="12.75">
      <c r="A18" s="1" t="s">
        <v>9</v>
      </c>
      <c r="B18" s="1" t="s">
        <v>281</v>
      </c>
      <c r="C18" s="1"/>
      <c r="D18" s="1"/>
      <c r="E18" s="1"/>
      <c r="F18" s="1" t="s">
        <v>0</v>
      </c>
      <c r="G18" s="27"/>
      <c r="H18" s="28">
        <v>-1595</v>
      </c>
      <c r="I18" s="28">
        <v>-3761</v>
      </c>
      <c r="J18" s="14"/>
      <c r="K18" s="8">
        <v>-4996</v>
      </c>
      <c r="L18" s="28">
        <v>-10044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-471</v>
      </c>
      <c r="I19" s="28">
        <v>-580</v>
      </c>
      <c r="J19" s="14"/>
      <c r="K19" s="8">
        <v>-1465</v>
      </c>
      <c r="L19" s="28">
        <v>-1574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45882</v>
      </c>
      <c r="L20" s="9">
        <v>0</v>
      </c>
      <c r="M20" s="1"/>
    </row>
    <row r="21" spans="1:13" ht="12.75">
      <c r="A21" s="1" t="s">
        <v>15</v>
      </c>
      <c r="B21" s="1" t="s">
        <v>52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53</v>
      </c>
      <c r="C22" s="1"/>
      <c r="D22" s="1"/>
      <c r="E22" s="1"/>
      <c r="F22" s="1"/>
      <c r="G22" s="1"/>
      <c r="H22" s="10">
        <f>SUM(H17:H20)</f>
        <v>36</v>
      </c>
      <c r="I22" s="10">
        <f>SUM(I17:I20)</f>
        <v>-3817</v>
      </c>
      <c r="J22" s="14"/>
      <c r="K22" s="10">
        <f>SUM(K17:K20)</f>
        <v>44155</v>
      </c>
      <c r="L22" s="10">
        <f>SUM(L17:L20)</f>
        <v>-9675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54</v>
      </c>
      <c r="C24" s="1"/>
      <c r="D24" s="1"/>
      <c r="E24" s="1"/>
      <c r="F24" s="1"/>
      <c r="G24" s="1"/>
      <c r="H24" s="11">
        <v>0</v>
      </c>
      <c r="I24" s="11">
        <v>0</v>
      </c>
      <c r="J24" s="14"/>
      <c r="K24" s="11">
        <v>0</v>
      </c>
      <c r="L24" s="11">
        <v>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55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56</v>
      </c>
      <c r="C27" s="1"/>
      <c r="D27" s="1"/>
      <c r="E27" s="1"/>
      <c r="F27" s="1"/>
      <c r="G27" s="1"/>
      <c r="H27" s="10">
        <f>+H22+H24</f>
        <v>36</v>
      </c>
      <c r="I27" s="10">
        <f>+I22+I24</f>
        <v>-3817</v>
      </c>
      <c r="J27" s="14"/>
      <c r="K27" s="10">
        <f>+K22+K24</f>
        <v>44155</v>
      </c>
      <c r="L27" s="10">
        <f>+L22+L24</f>
        <v>-9675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57</v>
      </c>
      <c r="C29" s="1"/>
      <c r="D29" s="1"/>
      <c r="E29" s="1"/>
      <c r="F29" s="1"/>
      <c r="G29" s="1"/>
      <c r="H29" s="11">
        <v>33</v>
      </c>
      <c r="I29" s="11">
        <v>5</v>
      </c>
      <c r="J29" s="14"/>
      <c r="K29" s="11">
        <v>3951</v>
      </c>
      <c r="L29" s="11">
        <v>16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71</v>
      </c>
      <c r="C31" s="1"/>
      <c r="D31" s="1"/>
      <c r="E31" s="1"/>
      <c r="F31" s="1"/>
      <c r="G31" s="1"/>
      <c r="H31" s="10">
        <f>+H27-H29</f>
        <v>3</v>
      </c>
      <c r="I31" s="10">
        <f>+I27-I29</f>
        <v>-3822</v>
      </c>
      <c r="J31" s="14"/>
      <c r="K31" s="10">
        <f>+K27-K29</f>
        <v>40204</v>
      </c>
      <c r="L31" s="10">
        <f>+L27-L29</f>
        <v>-9691</v>
      </c>
      <c r="M31" s="1"/>
    </row>
    <row r="32" spans="1:13" ht="12.75">
      <c r="A32" s="1"/>
      <c r="B32" s="1" t="s">
        <v>70</v>
      </c>
      <c r="C32" s="1"/>
      <c r="D32" s="1"/>
      <c r="E32" s="1"/>
      <c r="F32" s="1"/>
      <c r="G32" s="1"/>
      <c r="H32" s="10">
        <v>-469</v>
      </c>
      <c r="I32" s="1">
        <v>49</v>
      </c>
      <c r="J32" s="1"/>
      <c r="K32" s="10">
        <v>-3541</v>
      </c>
      <c r="L32" s="1">
        <v>109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58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59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-466</v>
      </c>
      <c r="I37" s="10">
        <f>+I31+I32+I34</f>
        <v>-3773</v>
      </c>
      <c r="J37" s="10"/>
      <c r="K37" s="10">
        <f>+K31+K32+K34</f>
        <v>36663</v>
      </c>
      <c r="L37" s="10">
        <f>+L31+L32+L34</f>
        <v>-9582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72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60</v>
      </c>
      <c r="B43" s="1" t="s">
        <v>61</v>
      </c>
      <c r="C43" s="1"/>
      <c r="D43" s="1"/>
      <c r="E43" s="1"/>
      <c r="F43" s="1"/>
      <c r="G43" s="1"/>
      <c r="H43" s="12">
        <f>+H37+H41</f>
        <v>-466</v>
      </c>
      <c r="I43" s="12">
        <f>+I37+I41</f>
        <v>-3773</v>
      </c>
      <c r="J43" s="14"/>
      <c r="K43" s="12">
        <f>+K37+K41</f>
        <v>36663</v>
      </c>
      <c r="L43" s="12">
        <f>+L37+L41</f>
        <v>-9582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62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2.75">
      <c r="A46" s="1"/>
      <c r="B46" s="1" t="s">
        <v>253</v>
      </c>
      <c r="C46" s="1"/>
      <c r="D46" s="1"/>
      <c r="E46" s="1"/>
      <c r="F46" s="1"/>
      <c r="G46" s="1"/>
      <c r="H46" s="1"/>
      <c r="I46" s="1"/>
      <c r="J46" s="15"/>
      <c r="K46" s="1"/>
      <c r="L46" s="1"/>
      <c r="M46" s="1"/>
    </row>
    <row r="47" spans="1:13" ht="13.5" thickBot="1">
      <c r="A47" s="1"/>
      <c r="B47" s="1" t="s">
        <v>252</v>
      </c>
      <c r="C47" s="1"/>
      <c r="D47" s="1"/>
      <c r="E47" s="1"/>
      <c r="F47" s="1"/>
      <c r="G47" s="1"/>
      <c r="H47" s="13">
        <f>+H43/44520*100</f>
        <v>-1.046720575022462</v>
      </c>
      <c r="I47" s="13">
        <f>+I43/22260*100</f>
        <v>-16.949685534591193</v>
      </c>
      <c r="J47" s="16"/>
      <c r="K47" s="13">
        <f>+K43/44520*100</f>
        <v>82.35175202156334</v>
      </c>
      <c r="L47" s="13">
        <f>+L43/22260*100</f>
        <v>-43.04582210242587</v>
      </c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 t="s">
        <v>284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1" t="s">
        <v>285</v>
      </c>
      <c r="C50" s="1"/>
      <c r="D50" s="1"/>
      <c r="E50" s="1"/>
      <c r="F50" s="1"/>
      <c r="G50" s="1"/>
      <c r="H50" s="13">
        <f>+NOTES!F256</f>
        <v>-0.43491897543125985</v>
      </c>
      <c r="I50" s="82" t="s">
        <v>283</v>
      </c>
      <c r="J50" s="1"/>
      <c r="K50" s="13">
        <f>+NOTES!G256</f>
        <v>38.48823836905384</v>
      </c>
      <c r="L50" s="82" t="s">
        <v>283</v>
      </c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36" t="s">
        <v>282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 t="s">
        <v>353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 t="s">
        <v>368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6" t="s">
        <v>286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 t="s">
        <v>288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287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0" ht="12.75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 t="s">
        <v>241</v>
      </c>
      <c r="B61" s="1"/>
      <c r="C61" s="1"/>
      <c r="D61" s="1"/>
      <c r="E61" s="1"/>
      <c r="F61" s="1"/>
      <c r="G61" s="1"/>
      <c r="H61" s="1"/>
      <c r="I61" s="1"/>
      <c r="J61" s="1"/>
    </row>
    <row r="62" spans="1:8" ht="12.75">
      <c r="A62" s="1"/>
      <c r="B62" s="1"/>
      <c r="C62" s="1"/>
      <c r="D62" s="1"/>
      <c r="E62" s="1"/>
      <c r="F62" s="1"/>
      <c r="G62" s="15"/>
      <c r="H62" s="10"/>
    </row>
    <row r="63" spans="1:8" ht="12.75">
      <c r="A63" s="1"/>
      <c r="B63" s="1"/>
      <c r="C63" s="1"/>
      <c r="D63" s="1"/>
      <c r="E63" s="1"/>
      <c r="F63" s="1"/>
      <c r="G63" s="15"/>
      <c r="H63" s="10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</sheetData>
  <printOptions/>
  <pageMargins left="0.35" right="0.33" top="0.64" bottom="0.84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workbookViewId="0" topLeftCell="A1">
      <pane xSplit="5" ySplit="9" topLeftCell="F6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73" sqref="F73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87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336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2" t="s">
        <v>337</v>
      </c>
      <c r="G9" s="3"/>
      <c r="H9" s="32" t="s">
        <v>251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88</v>
      </c>
      <c r="B11" s="1"/>
      <c r="C11" s="1"/>
      <c r="D11" s="1"/>
      <c r="E11" s="1"/>
      <c r="F11" s="10">
        <v>35681</v>
      </c>
      <c r="G11" s="10"/>
      <c r="H11" s="10">
        <v>34965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89</v>
      </c>
      <c r="B13" s="1"/>
      <c r="C13" s="1"/>
      <c r="D13" s="1"/>
      <c r="E13" s="1"/>
      <c r="F13" s="10">
        <v>2711</v>
      </c>
      <c r="G13" s="10"/>
      <c r="H13" s="10">
        <v>3113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90</v>
      </c>
      <c r="B15" s="1"/>
      <c r="C15" s="1"/>
      <c r="D15" s="1"/>
      <c r="E15" s="1"/>
      <c r="F15" s="10">
        <v>935</v>
      </c>
      <c r="G15" s="10"/>
      <c r="H15" s="10">
        <v>452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91</v>
      </c>
      <c r="B17" s="1"/>
      <c r="C17" s="1"/>
      <c r="D17" s="1"/>
      <c r="E17" s="1"/>
      <c r="F17" s="10">
        <v>485</v>
      </c>
      <c r="G17" s="10"/>
      <c r="H17" s="10">
        <v>653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236</v>
      </c>
      <c r="B19" s="1"/>
      <c r="C19" s="1"/>
      <c r="D19" s="1"/>
      <c r="E19" s="1"/>
      <c r="F19" s="10">
        <v>0</v>
      </c>
      <c r="G19" s="10"/>
      <c r="H19" s="10">
        <v>3887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92</v>
      </c>
      <c r="B21" s="1"/>
      <c r="C21" s="1"/>
      <c r="D21" s="1"/>
      <c r="E21" s="1"/>
      <c r="F21" s="10">
        <v>3692</v>
      </c>
      <c r="G21" s="10"/>
      <c r="H21" s="10">
        <v>3861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93</v>
      </c>
      <c r="B23" s="1"/>
      <c r="C23" s="1"/>
      <c r="D23" s="1"/>
      <c r="E23" s="1"/>
      <c r="F23" s="10">
        <v>26644</v>
      </c>
      <c r="G23" s="14"/>
      <c r="H23" s="10">
        <v>28973</v>
      </c>
    </row>
    <row r="24" spans="1:8" ht="12.75">
      <c r="A24" s="1"/>
      <c r="B24" s="1"/>
      <c r="C24" s="1"/>
      <c r="D24" s="1"/>
      <c r="E24" s="1"/>
      <c r="F24" s="10"/>
      <c r="G24" s="14"/>
      <c r="H24" s="10"/>
    </row>
    <row r="25" spans="1:8" ht="12.75">
      <c r="A25" s="1" t="s">
        <v>94</v>
      </c>
      <c r="B25" s="1"/>
      <c r="C25" s="1"/>
      <c r="D25" s="1"/>
      <c r="E25" s="1"/>
      <c r="F25" s="10"/>
      <c r="G25" s="14"/>
      <c r="H25" s="10"/>
    </row>
    <row r="26" spans="1:8" ht="12.75">
      <c r="A26" s="1"/>
      <c r="B26" s="1" t="s">
        <v>74</v>
      </c>
      <c r="C26" s="1"/>
      <c r="D26" s="1"/>
      <c r="E26" s="1"/>
      <c r="F26" s="22">
        <v>24491</v>
      </c>
      <c r="G26" s="14"/>
      <c r="H26" s="22">
        <v>23880</v>
      </c>
    </row>
    <row r="27" spans="1:8" ht="12.75">
      <c r="A27" s="1"/>
      <c r="B27" s="1" t="s">
        <v>43</v>
      </c>
      <c r="C27" s="1"/>
      <c r="D27" s="1"/>
      <c r="E27" s="1"/>
      <c r="F27" s="8">
        <v>13075</v>
      </c>
      <c r="G27" s="14"/>
      <c r="H27" s="8">
        <v>9869</v>
      </c>
    </row>
    <row r="28" spans="1:8" ht="12.75">
      <c r="A28" s="1"/>
      <c r="B28" s="1" t="s">
        <v>44</v>
      </c>
      <c r="C28" s="1"/>
      <c r="D28" s="1"/>
      <c r="E28" s="1"/>
      <c r="F28" s="8">
        <v>47338</v>
      </c>
      <c r="G28" s="14" t="s">
        <v>0</v>
      </c>
      <c r="H28" s="8">
        <v>41058</v>
      </c>
    </row>
    <row r="29" spans="1:8" ht="12.75">
      <c r="A29" s="1"/>
      <c r="B29" s="1" t="s">
        <v>48</v>
      </c>
      <c r="C29" s="1"/>
      <c r="D29" s="1"/>
      <c r="E29" s="1"/>
      <c r="F29" s="8">
        <v>8009</v>
      </c>
      <c r="G29" s="14"/>
      <c r="H29" s="8">
        <v>8892</v>
      </c>
    </row>
    <row r="30" spans="1:8" ht="12.75">
      <c r="A30" s="1"/>
      <c r="B30" s="1" t="s">
        <v>37</v>
      </c>
      <c r="C30" s="1"/>
      <c r="D30" s="1"/>
      <c r="E30" s="1"/>
      <c r="F30" s="8">
        <v>1082</v>
      </c>
      <c r="G30" s="14"/>
      <c r="H30" s="8">
        <v>1097</v>
      </c>
    </row>
    <row r="31" spans="1:8" ht="12.75">
      <c r="A31" s="1"/>
      <c r="B31" s="1" t="s">
        <v>38</v>
      </c>
      <c r="C31" s="1"/>
      <c r="D31" s="1"/>
      <c r="E31" s="1"/>
      <c r="F31" s="8">
        <v>248</v>
      </c>
      <c r="G31" s="14"/>
      <c r="H31" s="8">
        <v>24</v>
      </c>
    </row>
    <row r="32" spans="1:8" ht="12.75">
      <c r="A32" s="1"/>
      <c r="B32" s="1" t="s">
        <v>237</v>
      </c>
      <c r="C32" s="1"/>
      <c r="D32" s="1"/>
      <c r="E32" s="1"/>
      <c r="F32" s="8">
        <v>5</v>
      </c>
      <c r="G32" s="14"/>
      <c r="H32" s="8">
        <v>5</v>
      </c>
    </row>
    <row r="33" spans="1:8" ht="12.75">
      <c r="A33" s="1"/>
      <c r="B33" s="1" t="s">
        <v>73</v>
      </c>
      <c r="C33" s="1"/>
      <c r="D33" s="1"/>
      <c r="E33" s="1"/>
      <c r="F33" s="8">
        <v>9651</v>
      </c>
      <c r="G33" s="14"/>
      <c r="H33" s="8">
        <v>18158</v>
      </c>
    </row>
    <row r="34" spans="1:8" ht="12.75">
      <c r="A34" s="1"/>
      <c r="B34" s="1" t="s">
        <v>45</v>
      </c>
      <c r="C34" s="1"/>
      <c r="D34" s="1"/>
      <c r="E34" s="1"/>
      <c r="F34" s="9">
        <v>5387</v>
      </c>
      <c r="G34" s="14"/>
      <c r="H34" s="9">
        <v>5107</v>
      </c>
    </row>
    <row r="35" spans="1:8" ht="12.75">
      <c r="A35" s="1"/>
      <c r="B35" s="1"/>
      <c r="C35" s="1"/>
      <c r="D35" s="1"/>
      <c r="E35" s="1"/>
      <c r="F35" s="23">
        <f>SUM(F26:F34)</f>
        <v>109286</v>
      </c>
      <c r="G35" s="14"/>
      <c r="H35" s="23">
        <f>SUM(H26:H34)</f>
        <v>108090</v>
      </c>
    </row>
    <row r="36" spans="1:8" ht="12.75">
      <c r="A36" s="1"/>
      <c r="B36" s="1"/>
      <c r="C36" s="1"/>
      <c r="D36" s="1"/>
      <c r="E36" s="1"/>
      <c r="F36" s="10"/>
      <c r="G36" s="14"/>
      <c r="H36" s="10"/>
    </row>
    <row r="37" spans="1:8" ht="12.75">
      <c r="A37" s="1" t="s">
        <v>95</v>
      </c>
      <c r="B37" s="1"/>
      <c r="C37" s="1"/>
      <c r="D37" s="1"/>
      <c r="E37" s="1"/>
      <c r="F37" s="10"/>
      <c r="G37" s="14"/>
      <c r="H37" s="10"/>
    </row>
    <row r="38" spans="1:8" ht="12.75">
      <c r="A38" s="1"/>
      <c r="B38" s="1" t="s">
        <v>46</v>
      </c>
      <c r="C38" s="1"/>
      <c r="D38" s="1"/>
      <c r="E38" s="1"/>
      <c r="F38" s="22">
        <v>10994</v>
      </c>
      <c r="G38" s="14"/>
      <c r="H38" s="22">
        <v>11192</v>
      </c>
    </row>
    <row r="39" spans="1:8" ht="12.75">
      <c r="A39" s="1"/>
      <c r="B39" s="1" t="s">
        <v>47</v>
      </c>
      <c r="C39" s="1"/>
      <c r="D39" s="1"/>
      <c r="E39" s="1"/>
      <c r="F39" s="8">
        <v>32463</v>
      </c>
      <c r="G39" s="14"/>
      <c r="H39" s="8">
        <v>52801</v>
      </c>
    </row>
    <row r="40" spans="1:8" ht="12.75">
      <c r="A40" s="1"/>
      <c r="B40" s="1" t="s">
        <v>39</v>
      </c>
      <c r="C40" s="1"/>
      <c r="D40" s="1"/>
      <c r="E40" s="1"/>
      <c r="F40" s="8">
        <v>1025</v>
      </c>
      <c r="G40" s="14"/>
      <c r="H40" s="8">
        <v>1119</v>
      </c>
    </row>
    <row r="41" spans="1:8" ht="12.75">
      <c r="A41" s="1"/>
      <c r="B41" s="1" t="s">
        <v>40</v>
      </c>
      <c r="C41" s="1"/>
      <c r="D41" s="1"/>
      <c r="E41" s="1"/>
      <c r="F41" s="8">
        <v>21805</v>
      </c>
      <c r="G41" s="14"/>
      <c r="H41" s="8">
        <v>153943</v>
      </c>
    </row>
    <row r="42" spans="1:8" ht="12.75">
      <c r="A42" s="1"/>
      <c r="B42" s="1" t="s">
        <v>41</v>
      </c>
      <c r="C42" s="1"/>
      <c r="D42" s="1"/>
      <c r="E42" s="1"/>
      <c r="F42" s="8">
        <v>115</v>
      </c>
      <c r="G42" s="14"/>
      <c r="H42" s="8">
        <v>188</v>
      </c>
    </row>
    <row r="43" spans="1:8" ht="12.75">
      <c r="A43" s="1"/>
      <c r="B43" s="1"/>
      <c r="C43" s="1"/>
      <c r="D43" s="1"/>
      <c r="E43" s="1"/>
      <c r="F43" s="23">
        <f>SUM(F38:F42)</f>
        <v>66402</v>
      </c>
      <c r="G43" s="14"/>
      <c r="H43" s="23">
        <f>SUM(H38:H42)</f>
        <v>219243</v>
      </c>
    </row>
    <row r="44" spans="1:8" ht="12.75">
      <c r="A44" s="1"/>
      <c r="B44" s="1"/>
      <c r="C44" s="1"/>
      <c r="D44" s="1"/>
      <c r="E44" s="1"/>
      <c r="F44" s="10"/>
      <c r="G44" s="14"/>
      <c r="H44" s="10"/>
    </row>
    <row r="45" spans="1:8" ht="12.75">
      <c r="A45" s="1" t="s">
        <v>329</v>
      </c>
      <c r="B45" s="1"/>
      <c r="C45" s="1"/>
      <c r="D45" s="1"/>
      <c r="E45" s="1"/>
      <c r="F45" s="10">
        <f>+F35-F43</f>
        <v>42884</v>
      </c>
      <c r="G45" s="14"/>
      <c r="H45" s="10">
        <f>+H35-H43</f>
        <v>-111153</v>
      </c>
    </row>
    <row r="46" spans="1:8" ht="12.75">
      <c r="A46" s="1"/>
      <c r="B46" s="1"/>
      <c r="C46" s="1"/>
      <c r="D46" s="1"/>
      <c r="E46" s="1"/>
      <c r="F46" s="26"/>
      <c r="G46" s="14"/>
      <c r="H46" s="26"/>
    </row>
    <row r="47" spans="1:8" ht="13.5" thickBot="1">
      <c r="A47" s="1"/>
      <c r="B47" s="1"/>
      <c r="C47" s="1"/>
      <c r="D47" s="1"/>
      <c r="E47" s="1"/>
      <c r="F47" s="12">
        <f>+F45+F11+F13+F15+F17+F21+F23+F19</f>
        <v>113032</v>
      </c>
      <c r="G47" s="14"/>
      <c r="H47" s="12">
        <f>+H45+H11+H13+H15+H17+H21+H23+H19</f>
        <v>-35249</v>
      </c>
    </row>
    <row r="48" spans="1:9" ht="12.75">
      <c r="A48" s="1"/>
      <c r="B48" s="1"/>
      <c r="C48" s="1"/>
      <c r="D48" s="1"/>
      <c r="E48" s="1"/>
      <c r="F48" s="10"/>
      <c r="G48" s="14"/>
      <c r="H48" s="10"/>
      <c r="I48" s="5" t="s">
        <v>0</v>
      </c>
    </row>
    <row r="49" spans="1:8" ht="12.75">
      <c r="A49" s="1" t="s">
        <v>96</v>
      </c>
      <c r="B49" s="1"/>
      <c r="C49" s="1"/>
      <c r="D49" s="1"/>
      <c r="E49" s="1"/>
      <c r="F49" s="10"/>
      <c r="G49" s="14"/>
      <c r="H49" s="10"/>
    </row>
    <row r="50" spans="1:8" ht="12.75">
      <c r="A50" s="1" t="s">
        <v>63</v>
      </c>
      <c r="B50" s="1"/>
      <c r="C50" s="1"/>
      <c r="D50" s="1"/>
      <c r="E50" s="1"/>
      <c r="F50" s="22">
        <v>44520</v>
      </c>
      <c r="G50" s="14"/>
      <c r="H50" s="22">
        <v>44520</v>
      </c>
    </row>
    <row r="51" spans="1:8" ht="12.75">
      <c r="A51" s="1" t="s">
        <v>277</v>
      </c>
      <c r="B51" s="1"/>
      <c r="C51" s="1"/>
      <c r="D51" s="1"/>
      <c r="E51" s="1"/>
      <c r="F51" s="8">
        <v>40000</v>
      </c>
      <c r="G51" s="14"/>
      <c r="H51" s="8">
        <v>0</v>
      </c>
    </row>
    <row r="52" spans="1:8" ht="12.75">
      <c r="A52" s="1" t="s">
        <v>33</v>
      </c>
      <c r="B52" s="1"/>
      <c r="C52" s="1"/>
      <c r="D52" s="1"/>
      <c r="E52" s="1"/>
      <c r="F52" s="8"/>
      <c r="G52" s="14"/>
      <c r="H52" s="8"/>
    </row>
    <row r="53" spans="1:8" ht="12.75">
      <c r="A53" s="1"/>
      <c r="B53" s="1" t="s">
        <v>64</v>
      </c>
      <c r="C53" s="1"/>
      <c r="D53" s="1"/>
      <c r="E53" s="1"/>
      <c r="F53" s="8">
        <v>7857</v>
      </c>
      <c r="G53" s="14"/>
      <c r="H53" s="8">
        <v>7857</v>
      </c>
    </row>
    <row r="54" spans="1:8" ht="12.75">
      <c r="A54" s="1"/>
      <c r="B54" s="1" t="s">
        <v>65</v>
      </c>
      <c r="C54" s="1"/>
      <c r="D54" s="1"/>
      <c r="E54" s="1"/>
      <c r="F54" s="8">
        <v>1022</v>
      </c>
      <c r="G54" s="14"/>
      <c r="H54" s="8">
        <v>1022</v>
      </c>
    </row>
    <row r="55" spans="1:8" ht="12.75">
      <c r="A55" s="1"/>
      <c r="B55" s="1" t="s">
        <v>66</v>
      </c>
      <c r="C55" s="1"/>
      <c r="D55" s="1"/>
      <c r="E55" s="1"/>
      <c r="F55" s="8">
        <v>54</v>
      </c>
      <c r="G55" s="14"/>
      <c r="H55" s="8">
        <v>21</v>
      </c>
    </row>
    <row r="56" spans="1:8" ht="12.75">
      <c r="A56" s="1"/>
      <c r="B56" s="1" t="s">
        <v>67</v>
      </c>
      <c r="C56" s="1"/>
      <c r="D56" s="1"/>
      <c r="E56" s="1"/>
      <c r="F56" s="9">
        <v>-54281</v>
      </c>
      <c r="G56" s="14"/>
      <c r="H56" s="9">
        <v>-90089</v>
      </c>
    </row>
    <row r="57" spans="1:8" ht="12.75">
      <c r="A57" s="1"/>
      <c r="B57" s="1"/>
      <c r="C57" s="1"/>
      <c r="D57" s="1"/>
      <c r="E57" s="1"/>
      <c r="F57" s="23">
        <f>SUM(F50:F56)</f>
        <v>39172</v>
      </c>
      <c r="G57" s="14"/>
      <c r="H57" s="23">
        <f>SUM(H50:H56)</f>
        <v>-36669</v>
      </c>
    </row>
    <row r="58" spans="1:8" ht="12.75">
      <c r="A58" s="1"/>
      <c r="B58" s="1"/>
      <c r="C58" s="1"/>
      <c r="D58" s="1"/>
      <c r="E58" s="1"/>
      <c r="F58" s="10"/>
      <c r="G58" s="14"/>
      <c r="H58" s="10"/>
    </row>
    <row r="59" spans="1:8" ht="12.75">
      <c r="A59" s="1" t="s">
        <v>97</v>
      </c>
      <c r="B59" s="1"/>
      <c r="C59" s="1"/>
      <c r="D59" s="1"/>
      <c r="E59" s="1"/>
      <c r="F59" s="10">
        <v>4357</v>
      </c>
      <c r="G59" s="14"/>
      <c r="H59" s="10">
        <v>815</v>
      </c>
    </row>
    <row r="60" spans="1:8" ht="12.75">
      <c r="A60" s="1"/>
      <c r="B60" s="1"/>
      <c r="C60" s="1"/>
      <c r="D60" s="1"/>
      <c r="E60" s="1"/>
      <c r="F60" s="10"/>
      <c r="G60" s="14"/>
      <c r="H60" s="10"/>
    </row>
    <row r="61" spans="1:8" ht="12.75">
      <c r="A61" s="1" t="s">
        <v>301</v>
      </c>
      <c r="B61" s="1"/>
      <c r="C61" s="1"/>
      <c r="D61" s="1"/>
      <c r="E61" s="1"/>
      <c r="F61" s="10">
        <v>68298</v>
      </c>
      <c r="G61" s="14"/>
      <c r="H61" s="10">
        <v>0</v>
      </c>
    </row>
    <row r="62" spans="1:8" ht="12.75">
      <c r="A62" s="1"/>
      <c r="B62" s="1"/>
      <c r="C62" s="1"/>
      <c r="D62" s="1"/>
      <c r="E62" s="1"/>
      <c r="F62" s="10"/>
      <c r="G62" s="14"/>
      <c r="H62" s="10"/>
    </row>
    <row r="63" spans="1:8" ht="12.75">
      <c r="A63" s="1" t="s">
        <v>242</v>
      </c>
      <c r="B63" s="1"/>
      <c r="C63" s="1"/>
      <c r="D63" s="1"/>
      <c r="E63" s="1"/>
      <c r="F63" s="10">
        <v>1205</v>
      </c>
      <c r="G63" s="14"/>
      <c r="H63" s="10">
        <v>605</v>
      </c>
    </row>
    <row r="64" spans="1:8" ht="12.75">
      <c r="A64" s="1"/>
      <c r="B64" s="1"/>
      <c r="C64" s="1"/>
      <c r="D64" s="1"/>
      <c r="E64" s="1"/>
      <c r="F64" s="26"/>
      <c r="G64" s="14"/>
      <c r="H64" s="26"/>
    </row>
    <row r="65" spans="1:8" ht="13.5" thickBot="1">
      <c r="A65" s="1"/>
      <c r="B65" s="1"/>
      <c r="C65" s="1"/>
      <c r="D65" s="1"/>
      <c r="E65" s="29" t="s">
        <v>0</v>
      </c>
      <c r="F65" s="12">
        <f>SUM(F57:F63)</f>
        <v>113032</v>
      </c>
      <c r="G65" s="14"/>
      <c r="H65" s="12">
        <f>SUM(H57:H63)</f>
        <v>-35249</v>
      </c>
    </row>
    <row r="66" spans="1:8" ht="12.75">
      <c r="A66" s="1"/>
      <c r="B66" s="1"/>
      <c r="C66" s="1"/>
      <c r="D66" s="1"/>
      <c r="E66" s="1"/>
      <c r="F66" s="10"/>
      <c r="G66" s="14"/>
      <c r="H66" s="10"/>
    </row>
    <row r="67" spans="1:8" ht="13.5" thickBot="1">
      <c r="A67" s="1" t="s">
        <v>98</v>
      </c>
      <c r="B67" s="1"/>
      <c r="C67" s="1"/>
      <c r="D67" s="1"/>
      <c r="E67" s="1"/>
      <c r="F67" s="25">
        <f>(+F57-F21-F19)/F50*100</f>
        <v>79.69451931716083</v>
      </c>
      <c r="G67" s="24"/>
      <c r="H67" s="25">
        <f>(+H57-H21-H19)/H50*100</f>
        <v>-99.76864330637916</v>
      </c>
    </row>
    <row r="68" spans="1:8" ht="12.75">
      <c r="A68" s="1"/>
      <c r="B68" s="1"/>
      <c r="C68" s="1"/>
      <c r="D68" s="1"/>
      <c r="E68" s="1"/>
      <c r="F68" s="1"/>
      <c r="G68" s="15"/>
      <c r="H68" s="1"/>
    </row>
    <row r="69" spans="1:10" ht="12.75">
      <c r="A69" s="1" t="s">
        <v>170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 t="s">
        <v>243</v>
      </c>
      <c r="B70" s="1"/>
      <c r="C70" s="1"/>
      <c r="D70" s="1"/>
      <c r="E70" s="1"/>
      <c r="F70" s="1"/>
      <c r="G70" s="1"/>
      <c r="H70" s="1"/>
      <c r="I70" s="1"/>
      <c r="J70" s="1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1:8" ht="12.75">
      <c r="A95" s="1"/>
      <c r="B95" s="1"/>
      <c r="C95" s="1"/>
      <c r="D95" s="1"/>
      <c r="E95" s="1"/>
      <c r="F95" s="1"/>
      <c r="G95" s="15"/>
      <c r="H95" s="10"/>
    </row>
    <row r="96" spans="1:8" ht="12.75">
      <c r="A96" s="1"/>
      <c r="B96" s="1"/>
      <c r="C96" s="1"/>
      <c r="D96" s="1"/>
      <c r="E96" s="1"/>
      <c r="F96" s="1"/>
      <c r="G96" s="15"/>
      <c r="H96" s="10"/>
    </row>
    <row r="97" spans="1:8" ht="12.75">
      <c r="A97" s="1"/>
      <c r="B97" s="1"/>
      <c r="C97" s="1"/>
      <c r="D97" s="1"/>
      <c r="E97" s="1"/>
      <c r="F97" s="1"/>
      <c r="G97" s="15"/>
      <c r="H97" s="10"/>
    </row>
    <row r="98" spans="6:8" ht="12.75">
      <c r="F98" s="1"/>
      <c r="G98" s="15"/>
      <c r="H98" s="10"/>
    </row>
    <row r="99" spans="6:8" ht="12.75">
      <c r="F99" s="1"/>
      <c r="G99" s="15"/>
      <c r="H99" s="10"/>
    </row>
    <row r="100" spans="6:8" ht="12.75">
      <c r="F100" s="1"/>
      <c r="G100" s="15"/>
      <c r="H100" s="10"/>
    </row>
    <row r="101" spans="6:8" ht="12.75">
      <c r="F101" s="1"/>
      <c r="G101" s="15"/>
      <c r="H101" s="10"/>
    </row>
    <row r="102" spans="6:8" ht="12.75">
      <c r="F102" s="1"/>
      <c r="G102" s="15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  <row r="183" ht="12.75">
      <c r="H183" s="35"/>
    </row>
    <row r="184" ht="12.75">
      <c r="H184" s="35"/>
    </row>
    <row r="185" ht="12.75">
      <c r="H185" s="35"/>
    </row>
    <row r="186" ht="12.75">
      <c r="H186" s="35"/>
    </row>
    <row r="187" ht="12.75">
      <c r="H187" s="35"/>
    </row>
  </sheetData>
  <printOptions/>
  <pageMargins left="0.43" right="0.48" top="0.34" bottom="0.21" header="0.5" footer="0.21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workbookViewId="0" topLeftCell="B1">
      <selection activeCell="H19" sqref="H19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0.7109375" style="0" customWidth="1"/>
    <col min="10" max="10" width="12.7109375" style="0" customWidth="1"/>
  </cols>
  <sheetData>
    <row r="1" ht="12.75">
      <c r="A1" s="2" t="s">
        <v>7</v>
      </c>
    </row>
    <row r="2" ht="12.75">
      <c r="A2" s="2" t="s">
        <v>75</v>
      </c>
    </row>
    <row r="3" ht="12.75">
      <c r="A3" s="2" t="s">
        <v>332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3" t="s">
        <v>76</v>
      </c>
      <c r="F6" s="33" t="s">
        <v>77</v>
      </c>
      <c r="G6" s="33" t="s">
        <v>78</v>
      </c>
      <c r="H6" s="33" t="s">
        <v>79</v>
      </c>
      <c r="I6" s="33" t="s">
        <v>278</v>
      </c>
      <c r="J6" s="33" t="s">
        <v>80</v>
      </c>
      <c r="K6" s="1"/>
      <c r="L6" s="1"/>
      <c r="M6" s="1"/>
    </row>
    <row r="7" spans="1:13" ht="12.75">
      <c r="A7" s="1"/>
      <c r="B7" s="1"/>
      <c r="C7" s="1"/>
      <c r="D7" s="1"/>
      <c r="E7" s="34" t="s">
        <v>81</v>
      </c>
      <c r="F7" s="34" t="s">
        <v>82</v>
      </c>
      <c r="G7" s="34" t="s">
        <v>83</v>
      </c>
      <c r="H7" s="34" t="s">
        <v>84</v>
      </c>
      <c r="I7" s="34" t="s">
        <v>279</v>
      </c>
      <c r="J7" s="34" t="s">
        <v>85</v>
      </c>
      <c r="K7" s="34" t="s">
        <v>86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246</v>
      </c>
      <c r="B9" s="1"/>
      <c r="C9" s="1"/>
      <c r="D9" s="1"/>
      <c r="E9" s="10">
        <v>44520</v>
      </c>
      <c r="F9" s="10">
        <v>7857</v>
      </c>
      <c r="G9" s="10">
        <v>1022</v>
      </c>
      <c r="H9" s="10">
        <v>21</v>
      </c>
      <c r="I9" s="10">
        <v>0</v>
      </c>
      <c r="J9" s="10">
        <v>-90089</v>
      </c>
      <c r="K9" s="10">
        <f>SUM(E9:J9)</f>
        <v>-36669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"/>
      <c r="M11" s="1"/>
    </row>
    <row r="12" spans="1:13" ht="12.75">
      <c r="A12" s="1" t="s">
        <v>159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161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"/>
      <c r="M13" s="1"/>
    </row>
    <row r="14" spans="1:13" ht="12.75">
      <c r="A14" s="1" t="s">
        <v>162</v>
      </c>
      <c r="B14" s="1"/>
      <c r="C14" s="1"/>
      <c r="D14" s="1"/>
      <c r="E14" s="10">
        <v>0</v>
      </c>
      <c r="F14" s="10">
        <v>0</v>
      </c>
      <c r="G14" s="10">
        <v>0</v>
      </c>
      <c r="H14" s="10">
        <v>33</v>
      </c>
      <c r="I14" s="10">
        <v>0</v>
      </c>
      <c r="J14" s="10">
        <v>0</v>
      </c>
      <c r="K14" s="10">
        <f>+H14</f>
        <v>33</v>
      </c>
      <c r="L14" s="1"/>
      <c r="M14" s="1"/>
    </row>
    <row r="15" spans="1:13" ht="12.75">
      <c r="A15" s="1"/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"/>
      <c r="M15" s="1"/>
    </row>
    <row r="16" spans="1:13" ht="12.75">
      <c r="A16" s="1" t="s">
        <v>273</v>
      </c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274</v>
      </c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"/>
      <c r="M17" s="1"/>
    </row>
    <row r="18" spans="1:13" ht="12.75">
      <c r="A18" s="1" t="s">
        <v>275</v>
      </c>
      <c r="B18" s="1"/>
      <c r="C18" s="1"/>
      <c r="D18" s="1"/>
      <c r="E18" s="10">
        <v>0</v>
      </c>
      <c r="F18" s="10">
        <v>0</v>
      </c>
      <c r="G18" s="10">
        <v>0</v>
      </c>
      <c r="H18" s="10">
        <v>0</v>
      </c>
      <c r="I18" s="10">
        <v>40000</v>
      </c>
      <c r="J18" s="10">
        <v>0</v>
      </c>
      <c r="K18" s="10">
        <f>+I18</f>
        <v>40000</v>
      </c>
      <c r="L18" s="1"/>
      <c r="M18" s="1"/>
    </row>
    <row r="19" spans="1:13" ht="12.75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"/>
      <c r="M19" s="1"/>
    </row>
    <row r="20" spans="1:13" ht="12.75">
      <c r="A20" s="1" t="s">
        <v>280</v>
      </c>
      <c r="B20" s="1"/>
      <c r="C20" s="1"/>
      <c r="D20" s="1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-855</v>
      </c>
      <c r="K20" s="10">
        <f>+J20</f>
        <v>-855</v>
      </c>
      <c r="L20" s="1"/>
      <c r="M20" s="1"/>
    </row>
    <row r="21" spans="1:13" ht="12.75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"/>
      <c r="M21" s="1"/>
    </row>
    <row r="22" spans="1:13" ht="12.75">
      <c r="A22" s="1" t="s">
        <v>276</v>
      </c>
      <c r="B22" s="1"/>
      <c r="C22" s="1"/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36663</v>
      </c>
      <c r="K22" s="11">
        <f>SUM(E22:J22)</f>
        <v>36663</v>
      </c>
      <c r="L22" s="1"/>
      <c r="M22" s="1"/>
    </row>
    <row r="23" spans="1:13" ht="12.75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"/>
      <c r="M23" s="1"/>
    </row>
    <row r="24" spans="1:13" ht="13.5" thickBot="1">
      <c r="A24" s="1" t="s">
        <v>333</v>
      </c>
      <c r="B24" s="1"/>
      <c r="C24" s="1"/>
      <c r="D24" s="1"/>
      <c r="E24" s="12">
        <f aca="true" t="shared" si="0" ref="E24:K24">SUM(E9:E22)</f>
        <v>44520</v>
      </c>
      <c r="F24" s="12">
        <f t="shared" si="0"/>
        <v>7857</v>
      </c>
      <c r="G24" s="12">
        <f t="shared" si="0"/>
        <v>1022</v>
      </c>
      <c r="H24" s="12">
        <f t="shared" si="0"/>
        <v>54</v>
      </c>
      <c r="I24" s="12">
        <f t="shared" si="0"/>
        <v>40000</v>
      </c>
      <c r="J24" s="12">
        <f t="shared" si="0"/>
        <v>-54281</v>
      </c>
      <c r="K24" s="12">
        <f t="shared" si="0"/>
        <v>39172</v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240</v>
      </c>
      <c r="B28" s="1"/>
      <c r="C28" s="1"/>
      <c r="D28" s="1"/>
      <c r="E28" s="10">
        <v>22260</v>
      </c>
      <c r="F28" s="10">
        <v>20100</v>
      </c>
      <c r="G28" s="10">
        <v>1022</v>
      </c>
      <c r="H28" s="10">
        <v>0</v>
      </c>
      <c r="I28" s="10">
        <v>0</v>
      </c>
      <c r="J28" s="10">
        <v>-76967</v>
      </c>
      <c r="K28" s="10">
        <f>SUM(E28:J28)</f>
        <v>-33585</v>
      </c>
      <c r="L28" s="1"/>
      <c r="M28" s="1"/>
    </row>
    <row r="29" spans="1:13" ht="12.75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"/>
      <c r="M29" s="1"/>
    </row>
    <row r="30" spans="1:13" ht="12.75">
      <c r="A30" s="1" t="s">
        <v>159</v>
      </c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161</v>
      </c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"/>
      <c r="M31" s="1"/>
    </row>
    <row r="32" spans="1:13" ht="12.75">
      <c r="A32" s="1" t="s">
        <v>162</v>
      </c>
      <c r="B32" s="1"/>
      <c r="C32" s="1"/>
      <c r="D32" s="1"/>
      <c r="E32" s="10">
        <v>0</v>
      </c>
      <c r="F32" s="10">
        <v>0</v>
      </c>
      <c r="G32" s="10">
        <v>0</v>
      </c>
      <c r="H32" s="10">
        <v>45</v>
      </c>
      <c r="I32" s="10">
        <v>0</v>
      </c>
      <c r="J32" s="10">
        <v>0</v>
      </c>
      <c r="K32" s="10">
        <f>+H32</f>
        <v>45</v>
      </c>
      <c r="L32" s="1"/>
      <c r="M32" s="1"/>
    </row>
    <row r="33" spans="1:13" ht="12.75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"/>
      <c r="M33" s="1"/>
    </row>
    <row r="34" spans="1:13" ht="12.75">
      <c r="A34" s="1" t="s">
        <v>247</v>
      </c>
      <c r="B34" s="1"/>
      <c r="C34" s="1"/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-9582</v>
      </c>
      <c r="K34" s="11">
        <f>SUM(E34:J34)</f>
        <v>-9582</v>
      </c>
      <c r="L34" s="1"/>
      <c r="M34" s="1"/>
    </row>
    <row r="35" spans="1:13" ht="12.75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"/>
      <c r="M35" s="1"/>
    </row>
    <row r="36" spans="1:13" ht="13.5" thickBot="1">
      <c r="A36" s="1" t="s">
        <v>334</v>
      </c>
      <c r="B36" s="1"/>
      <c r="C36" s="1"/>
      <c r="D36" s="1"/>
      <c r="E36" s="12">
        <f aca="true" t="shared" si="1" ref="E36:K36">SUM(E28:E34)</f>
        <v>22260</v>
      </c>
      <c r="F36" s="12">
        <f t="shared" si="1"/>
        <v>20100</v>
      </c>
      <c r="G36" s="12">
        <f t="shared" si="1"/>
        <v>1022</v>
      </c>
      <c r="H36" s="12">
        <f t="shared" si="1"/>
        <v>45</v>
      </c>
      <c r="I36" s="12">
        <v>0</v>
      </c>
      <c r="J36" s="12">
        <f t="shared" si="1"/>
        <v>-86549</v>
      </c>
      <c r="K36" s="12">
        <f t="shared" si="1"/>
        <v>-43122</v>
      </c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160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244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"/>
      <c r="H41" s="15"/>
      <c r="I41" s="15"/>
      <c r="J41" s="10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printOptions/>
  <pageMargins left="0.37" right="0.33" top="1" bottom="1" header="0.5" footer="0.5"/>
  <pageSetup fitToHeight="1" fitToWidth="1" horizontalDpi="300" verticalDpi="3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37">
      <selection activeCell="G58" sqref="G58"/>
    </sheetView>
  </sheetViews>
  <sheetFormatPr defaultColWidth="9.140625" defaultRowHeight="12.75"/>
  <cols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5"/>
      <c r="I1" s="1"/>
      <c r="J1" s="1"/>
      <c r="K1" s="1"/>
      <c r="L1" s="1"/>
    </row>
    <row r="2" spans="1:12" ht="12.75">
      <c r="A2" s="2" t="s">
        <v>99</v>
      </c>
      <c r="B2" s="1"/>
      <c r="C2" s="1"/>
      <c r="D2" s="1"/>
      <c r="E2" s="1"/>
      <c r="F2" s="1"/>
      <c r="G2" s="1"/>
      <c r="H2" s="15"/>
      <c r="I2" s="1"/>
      <c r="J2" s="1"/>
      <c r="K2" s="1"/>
      <c r="L2" s="1"/>
    </row>
    <row r="3" spans="1:15" ht="12.75">
      <c r="A3" s="2" t="s">
        <v>332</v>
      </c>
      <c r="B3" s="1"/>
      <c r="C3" s="1"/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5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54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338</v>
      </c>
      <c r="H7" s="54"/>
      <c r="I7" s="3" t="s">
        <v>338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184</v>
      </c>
      <c r="H8" s="54"/>
      <c r="I8" s="3" t="s">
        <v>184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30">
        <v>38260</v>
      </c>
      <c r="H9" s="55"/>
      <c r="I9" s="30">
        <v>37894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5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</row>
    <row r="12" spans="1:15" ht="12.75">
      <c r="A12" s="1" t="s">
        <v>300</v>
      </c>
      <c r="B12" s="1"/>
      <c r="C12" s="1"/>
      <c r="D12" s="1"/>
      <c r="E12" s="1"/>
      <c r="G12" s="14">
        <v>44155</v>
      </c>
      <c r="H12" s="14"/>
      <c r="I12" s="14">
        <v>-9675</v>
      </c>
      <c r="J12" s="1"/>
      <c r="K12" s="1"/>
      <c r="L12" s="1"/>
      <c r="M12" s="1"/>
      <c r="N12" s="1"/>
      <c r="O12" s="1"/>
    </row>
    <row r="13" spans="1:15" ht="12.75">
      <c r="A13" s="1" t="s">
        <v>100</v>
      </c>
      <c r="B13" s="1"/>
      <c r="C13" s="1"/>
      <c r="D13" s="1"/>
      <c r="E13" s="1"/>
      <c r="G13" s="14"/>
      <c r="H13" s="14"/>
      <c r="I13" s="14" t="s">
        <v>0</v>
      </c>
      <c r="J13" s="1"/>
      <c r="K13" s="1"/>
      <c r="L13" s="1"/>
      <c r="M13" s="1"/>
      <c r="N13" s="1"/>
      <c r="O13" s="1"/>
    </row>
    <row r="14" spans="1:15" ht="12.75">
      <c r="A14" s="1" t="s">
        <v>164</v>
      </c>
      <c r="B14" s="1"/>
      <c r="C14" s="1"/>
      <c r="D14" s="1"/>
      <c r="E14" s="1"/>
      <c r="G14" s="14">
        <v>1465</v>
      </c>
      <c r="H14" s="14"/>
      <c r="I14" s="14">
        <v>1574</v>
      </c>
      <c r="J14" s="1"/>
      <c r="K14" s="1"/>
      <c r="L14" s="1"/>
      <c r="M14" s="1"/>
      <c r="N14" s="1"/>
      <c r="O14" s="1"/>
    </row>
    <row r="15" spans="1:15" ht="12.75">
      <c r="A15" s="1" t="s">
        <v>165</v>
      </c>
      <c r="B15" s="1"/>
      <c r="C15" s="1"/>
      <c r="D15" s="1"/>
      <c r="E15" s="1"/>
      <c r="G15" s="14">
        <v>4991</v>
      </c>
      <c r="H15" s="14"/>
      <c r="I15" s="14">
        <v>10044</v>
      </c>
      <c r="J15" s="1"/>
      <c r="K15" s="1"/>
      <c r="L15" s="1"/>
      <c r="M15" s="1"/>
      <c r="N15" s="1"/>
      <c r="O15" s="1"/>
    </row>
    <row r="16" spans="1:15" ht="12.75">
      <c r="A16" s="1" t="s">
        <v>167</v>
      </c>
      <c r="B16" s="1"/>
      <c r="C16" s="1"/>
      <c r="D16" s="1"/>
      <c r="E16" s="1"/>
      <c r="G16" s="14">
        <v>169</v>
      </c>
      <c r="H16" s="14"/>
      <c r="I16" s="14">
        <v>169</v>
      </c>
      <c r="J16" s="1"/>
      <c r="K16" s="1"/>
      <c r="L16" s="1"/>
      <c r="M16" s="1"/>
      <c r="N16" s="1"/>
      <c r="O16" s="1"/>
    </row>
    <row r="17" spans="1:15" ht="12.75">
      <c r="A17" s="1" t="s">
        <v>182</v>
      </c>
      <c r="B17" s="1"/>
      <c r="C17" s="1"/>
      <c r="D17" s="1"/>
      <c r="E17" s="1"/>
      <c r="G17" s="14">
        <v>305</v>
      </c>
      <c r="H17" s="14"/>
      <c r="I17" s="14">
        <v>60</v>
      </c>
      <c r="J17" s="1"/>
      <c r="K17" s="1"/>
      <c r="L17" s="1"/>
      <c r="M17" s="1"/>
      <c r="N17" s="1"/>
      <c r="O17" s="1"/>
    </row>
    <row r="18" spans="1:15" ht="12.75">
      <c r="A18" s="1" t="s">
        <v>166</v>
      </c>
      <c r="B18" s="1"/>
      <c r="C18" s="1"/>
      <c r="D18" s="1"/>
      <c r="E18" s="1"/>
      <c r="G18" s="14">
        <v>-300</v>
      </c>
      <c r="H18" s="14"/>
      <c r="I18" s="14">
        <v>-341</v>
      </c>
      <c r="J18" s="1"/>
      <c r="K18" s="1"/>
      <c r="L18" s="1"/>
      <c r="M18" s="1"/>
      <c r="N18" s="1"/>
      <c r="O18" s="1"/>
    </row>
    <row r="19" spans="1:15" ht="12.75">
      <c r="A19" s="1" t="s">
        <v>183</v>
      </c>
      <c r="B19" s="1"/>
      <c r="C19" s="1"/>
      <c r="D19" s="1"/>
      <c r="E19" s="1"/>
      <c r="G19" s="14">
        <v>-618</v>
      </c>
      <c r="H19" s="14"/>
      <c r="I19" s="14">
        <v>-161</v>
      </c>
      <c r="J19" s="1"/>
      <c r="K19" s="1"/>
      <c r="L19" s="1"/>
      <c r="M19" s="1"/>
      <c r="N19" s="1"/>
      <c r="O19" s="1"/>
    </row>
    <row r="20" spans="1:15" ht="12.75">
      <c r="A20" s="1" t="s">
        <v>235</v>
      </c>
      <c r="B20" s="1"/>
      <c r="C20" s="1"/>
      <c r="D20" s="1"/>
      <c r="E20" s="1"/>
      <c r="G20" s="14">
        <v>168</v>
      </c>
      <c r="H20" s="14"/>
      <c r="I20" s="14">
        <v>-160</v>
      </c>
      <c r="J20" s="1"/>
      <c r="K20" s="1"/>
      <c r="L20" s="1"/>
      <c r="M20" s="1"/>
      <c r="N20" s="1"/>
      <c r="O20" s="1"/>
    </row>
    <row r="21" spans="1:15" ht="12.75">
      <c r="A21" s="1" t="s">
        <v>181</v>
      </c>
      <c r="B21" s="1"/>
      <c r="C21" s="1"/>
      <c r="D21" s="1"/>
      <c r="E21" s="1"/>
      <c r="G21" s="11">
        <v>-20</v>
      </c>
      <c r="H21" s="14"/>
      <c r="I21" s="11">
        <v>-6</v>
      </c>
      <c r="J21" s="1"/>
      <c r="K21" s="1"/>
      <c r="L21" s="1"/>
      <c r="M21" s="1"/>
      <c r="N21" s="1"/>
      <c r="O21" s="1"/>
    </row>
    <row r="22" spans="1:15" ht="12.75">
      <c r="A22" s="1" t="s">
        <v>0</v>
      </c>
      <c r="B22" s="1"/>
      <c r="C22" s="1"/>
      <c r="D22" s="1"/>
      <c r="E22" s="1"/>
      <c r="G22" s="14"/>
      <c r="H22" s="14"/>
      <c r="I22" s="15"/>
      <c r="J22" s="1"/>
      <c r="K22" s="1"/>
      <c r="L22" s="1"/>
      <c r="M22" s="1"/>
      <c r="N22" s="1"/>
      <c r="O22" s="1"/>
    </row>
    <row r="23" spans="1:15" ht="12.75">
      <c r="A23" s="1" t="s">
        <v>101</v>
      </c>
      <c r="B23" s="1"/>
      <c r="C23" s="1"/>
      <c r="D23" s="1"/>
      <c r="E23" s="1"/>
      <c r="G23" s="14">
        <f>SUM(G12:G21)</f>
        <v>50315</v>
      </c>
      <c r="H23" s="14"/>
      <c r="I23" s="14">
        <f>SUM(I12:I21)</f>
        <v>1504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14"/>
      <c r="H24" s="14"/>
      <c r="I24" s="14"/>
      <c r="J24" s="1"/>
      <c r="K24" s="1"/>
      <c r="L24" s="1"/>
      <c r="M24" s="1"/>
      <c r="N24" s="1"/>
      <c r="O24" s="1"/>
    </row>
    <row r="25" spans="1:15" ht="12.75">
      <c r="A25" s="1" t="s">
        <v>102</v>
      </c>
      <c r="B25" s="1"/>
      <c r="C25" s="1"/>
      <c r="D25" s="1"/>
      <c r="E25" s="1"/>
      <c r="G25" s="14">
        <v>-7735</v>
      </c>
      <c r="H25" s="14"/>
      <c r="I25" s="14">
        <f>-812-23</f>
        <v>-835</v>
      </c>
      <c r="J25" s="1"/>
      <c r="K25" s="1"/>
      <c r="L25" s="1"/>
      <c r="M25" s="1"/>
      <c r="N25" s="1"/>
      <c r="O25" s="1"/>
    </row>
    <row r="26" spans="1:15" ht="12.75">
      <c r="A26" s="1" t="s">
        <v>103</v>
      </c>
      <c r="B26" s="1"/>
      <c r="C26" s="1"/>
      <c r="D26" s="1"/>
      <c r="E26" s="1"/>
      <c r="G26" s="14">
        <v>-26324</v>
      </c>
      <c r="H26" s="14"/>
      <c r="I26" s="14">
        <v>-2406</v>
      </c>
      <c r="J26" s="1"/>
      <c r="K26" s="1"/>
      <c r="L26" s="1"/>
      <c r="M26" s="1"/>
      <c r="N26" s="1"/>
      <c r="O26" s="1"/>
    </row>
    <row r="27" spans="1:15" ht="12.75">
      <c r="A27" s="1" t="s">
        <v>104</v>
      </c>
      <c r="B27" s="1"/>
      <c r="C27" s="1"/>
      <c r="D27" s="1"/>
      <c r="E27" s="1"/>
      <c r="G27" s="11">
        <v>-146</v>
      </c>
      <c r="H27" s="14"/>
      <c r="I27" s="11">
        <v>-48</v>
      </c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G28" s="14"/>
      <c r="H28" s="14"/>
      <c r="I28" s="14"/>
      <c r="J28" s="1"/>
      <c r="K28" s="1"/>
      <c r="L28" s="1"/>
      <c r="M28" s="1"/>
      <c r="N28" s="1"/>
      <c r="O28" s="1"/>
    </row>
    <row r="29" spans="1:15" ht="12.75">
      <c r="A29" s="1" t="s">
        <v>105</v>
      </c>
      <c r="B29" s="1"/>
      <c r="C29" s="1"/>
      <c r="D29" s="1"/>
      <c r="E29" s="1"/>
      <c r="G29" s="14">
        <f>SUM(G23:G28)</f>
        <v>16110</v>
      </c>
      <c r="H29" s="14"/>
      <c r="I29" s="14">
        <f>SUM(I23:I28)</f>
        <v>-1785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14"/>
      <c r="H30" s="14"/>
      <c r="I30" s="14"/>
      <c r="J30" s="1"/>
      <c r="K30" s="1"/>
      <c r="L30" s="1"/>
      <c r="M30" s="1"/>
      <c r="N30" s="1"/>
      <c r="O30" s="1"/>
    </row>
    <row r="31" spans="1:15" ht="12.75">
      <c r="A31" s="1" t="s">
        <v>106</v>
      </c>
      <c r="B31" s="1"/>
      <c r="C31" s="1"/>
      <c r="D31" s="1"/>
      <c r="E31" s="1"/>
      <c r="G31" s="14">
        <v>-1651</v>
      </c>
      <c r="H31" s="14"/>
      <c r="I31" s="14">
        <v>-2986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4"/>
      <c r="H32" s="14"/>
      <c r="I32" s="14"/>
      <c r="J32" s="1"/>
      <c r="K32" s="1"/>
      <c r="L32" s="1"/>
      <c r="M32" s="1"/>
      <c r="N32" s="1"/>
      <c r="O32" s="1"/>
    </row>
    <row r="33" spans="1:15" ht="12.75">
      <c r="A33" s="1" t="s">
        <v>107</v>
      </c>
      <c r="B33" s="1"/>
      <c r="C33" s="1"/>
      <c r="D33" s="1"/>
      <c r="E33" s="1"/>
      <c r="G33" s="14">
        <v>39412</v>
      </c>
      <c r="H33" s="14"/>
      <c r="I33" s="14">
        <f>-1577-1391</f>
        <v>-2968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4"/>
      <c r="H34" s="14"/>
      <c r="I34" s="14"/>
      <c r="J34" s="1"/>
      <c r="K34" s="1"/>
      <c r="L34" s="1"/>
      <c r="M34" s="1"/>
      <c r="N34" s="1"/>
      <c r="O34" s="1"/>
    </row>
    <row r="35" spans="1:15" ht="12.75">
      <c r="A35" s="1" t="s">
        <v>254</v>
      </c>
      <c r="B35" s="1"/>
      <c r="C35" s="1"/>
      <c r="D35" s="1"/>
      <c r="E35" s="1"/>
      <c r="G35" s="14">
        <v>34</v>
      </c>
      <c r="H35" s="14"/>
      <c r="I35" s="14">
        <v>0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1"/>
      <c r="H36" s="14"/>
      <c r="I36" s="1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4"/>
      <c r="H37" s="14"/>
      <c r="I37" s="14"/>
      <c r="J37" s="1"/>
      <c r="K37" s="1"/>
      <c r="L37" s="1"/>
      <c r="M37" s="1"/>
      <c r="N37" s="1"/>
      <c r="O37" s="1"/>
    </row>
    <row r="38" spans="1:15" ht="12.75">
      <c r="A38" s="1" t="s">
        <v>108</v>
      </c>
      <c r="B38" s="1"/>
      <c r="C38" s="1"/>
      <c r="D38" s="1"/>
      <c r="E38" s="1"/>
      <c r="G38" s="14">
        <f>SUM(G29:G37)</f>
        <v>53905</v>
      </c>
      <c r="H38" s="14"/>
      <c r="I38" s="14">
        <f>SUM(I29:I37)</f>
        <v>-7739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14"/>
      <c r="H39" s="14"/>
      <c r="I39" s="14"/>
      <c r="J39" s="1"/>
      <c r="K39" s="1"/>
      <c r="L39" s="1"/>
      <c r="M39" s="1"/>
      <c r="N39" s="1"/>
      <c r="O39" s="1"/>
    </row>
    <row r="40" spans="1:15" ht="12.75">
      <c r="A40" s="1" t="s">
        <v>109</v>
      </c>
      <c r="B40" s="1"/>
      <c r="C40" s="1"/>
      <c r="D40" s="1"/>
      <c r="E40" s="1"/>
      <c r="G40" s="14">
        <v>-40013</v>
      </c>
      <c r="H40" s="14"/>
      <c r="I40" s="14">
        <v>-39298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26"/>
      <c r="H41" s="14"/>
      <c r="I41" s="26"/>
      <c r="J41" s="1"/>
      <c r="K41" s="1"/>
      <c r="L41" s="1"/>
      <c r="M41" s="1"/>
      <c r="N41" s="1"/>
      <c r="O41" s="1"/>
    </row>
    <row r="42" spans="1:15" ht="13.5" thickBot="1">
      <c r="A42" s="1" t="s">
        <v>339</v>
      </c>
      <c r="B42" s="1"/>
      <c r="C42" s="1"/>
      <c r="D42" s="1"/>
      <c r="E42" s="1"/>
      <c r="G42" s="12">
        <f>+G38+G40</f>
        <v>13892</v>
      </c>
      <c r="H42" s="14"/>
      <c r="I42" s="12">
        <f>+I38+I40</f>
        <v>-47037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"/>
      <c r="H43" s="15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"/>
      <c r="H44" s="15"/>
      <c r="I44" s="1"/>
      <c r="J44" s="1"/>
      <c r="K44" s="1"/>
      <c r="L44" s="1"/>
      <c r="M44" s="1"/>
      <c r="N44" s="1"/>
      <c r="O44" s="1"/>
    </row>
    <row r="45" spans="1:15" ht="12.75">
      <c r="A45" s="1" t="s">
        <v>110</v>
      </c>
      <c r="B45" s="1"/>
      <c r="C45" s="1"/>
      <c r="D45" s="1"/>
      <c r="E45" s="1"/>
      <c r="G45" s="6"/>
      <c r="H45" s="15"/>
      <c r="I45" s="6"/>
      <c r="J45" s="1"/>
      <c r="K45" s="1"/>
      <c r="L45" s="1"/>
      <c r="M45" s="1"/>
      <c r="N45" s="1"/>
      <c r="O45" s="1"/>
    </row>
    <row r="46" spans="1:15" ht="12.75">
      <c r="A46" s="1" t="s">
        <v>111</v>
      </c>
      <c r="B46" s="1"/>
      <c r="C46" s="1"/>
      <c r="D46" s="1"/>
      <c r="E46" s="1"/>
      <c r="G46" s="8">
        <v>5387</v>
      </c>
      <c r="H46" s="14"/>
      <c r="I46" s="8">
        <v>5024</v>
      </c>
      <c r="J46" s="1"/>
      <c r="K46" s="1"/>
      <c r="L46" s="1"/>
      <c r="M46" s="1"/>
      <c r="N46" s="1"/>
      <c r="O46" s="1"/>
    </row>
    <row r="47" spans="1:15" ht="12.75">
      <c r="A47" s="1" t="s">
        <v>112</v>
      </c>
      <c r="B47" s="1"/>
      <c r="C47" s="1"/>
      <c r="D47" s="1"/>
      <c r="E47" s="1"/>
      <c r="G47" s="8">
        <v>9651</v>
      </c>
      <c r="H47" s="14"/>
      <c r="I47" s="8">
        <v>10098</v>
      </c>
      <c r="J47" s="1"/>
      <c r="K47" s="1"/>
      <c r="L47" s="1"/>
      <c r="M47" s="1"/>
      <c r="N47" s="1"/>
      <c r="O47" s="1"/>
    </row>
    <row r="48" spans="1:15" ht="12.75">
      <c r="A48" s="1" t="s">
        <v>113</v>
      </c>
      <c r="B48" s="1"/>
      <c r="C48" s="1"/>
      <c r="D48" s="1"/>
      <c r="E48" s="1"/>
      <c r="G48" s="8">
        <v>-106</v>
      </c>
      <c r="H48" s="14"/>
      <c r="I48" s="8">
        <v>-61159</v>
      </c>
      <c r="J48" s="1"/>
      <c r="K48" s="1"/>
      <c r="L48" s="1"/>
      <c r="M48" s="1"/>
      <c r="N48" s="1"/>
      <c r="O48" s="1"/>
    </row>
    <row r="49" spans="1:15" ht="12.75">
      <c r="A49" s="1" t="s">
        <v>168</v>
      </c>
      <c r="B49" s="1"/>
      <c r="C49" s="1"/>
      <c r="D49" s="1"/>
      <c r="E49" s="1"/>
      <c r="G49" s="8">
        <v>-1040</v>
      </c>
      <c r="H49" s="14"/>
      <c r="I49" s="8">
        <v>-1000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22"/>
      <c r="H50" s="14"/>
      <c r="I50" s="22"/>
      <c r="J50" s="1"/>
      <c r="K50" s="1"/>
      <c r="L50" s="1"/>
      <c r="M50" s="1"/>
      <c r="N50" s="1"/>
      <c r="O50" s="1"/>
    </row>
    <row r="51" spans="1:15" ht="13.5" thickBot="1">
      <c r="A51" s="1"/>
      <c r="B51" s="1"/>
      <c r="C51" s="1"/>
      <c r="D51" s="1"/>
      <c r="E51" s="1"/>
      <c r="G51" s="56">
        <f>SUM(G46:G50)</f>
        <v>13892</v>
      </c>
      <c r="H51" s="14"/>
      <c r="I51" s="56">
        <f>SUM(I46:I50)</f>
        <v>-47037</v>
      </c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1"/>
      <c r="H52" s="15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</row>
    <row r="54" spans="1:15" ht="12.75">
      <c r="A54" s="1" t="s">
        <v>169</v>
      </c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</row>
    <row r="55" spans="1:15" ht="12.75">
      <c r="A55" s="1" t="s">
        <v>245</v>
      </c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5"/>
      <c r="H56" s="15"/>
      <c r="I56" s="10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466"/>
  <sheetViews>
    <sheetView workbookViewId="0" topLeftCell="A5">
      <selection activeCell="B5" sqref="B5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340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2" t="s">
        <v>193</v>
      </c>
      <c r="B6" s="2" t="s">
        <v>194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2" t="s">
        <v>195</v>
      </c>
      <c r="B8" s="2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2"/>
      <c r="B9" s="1" t="s">
        <v>117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/>
      <c r="B10" s="1" t="s">
        <v>261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 t="s">
        <v>238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/>
      <c r="B13" s="1" t="s">
        <v>248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 t="s">
        <v>119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/>
      <c r="B15" s="1" t="s">
        <v>249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 t="s">
        <v>196</v>
      </c>
      <c r="B17" s="2" t="s">
        <v>185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 t="s">
        <v>186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2" t="s">
        <v>197</v>
      </c>
      <c r="B20" s="2" t="s">
        <v>154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2"/>
      <c r="B21" s="1" t="s">
        <v>155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2" t="s">
        <v>198</v>
      </c>
      <c r="B23" s="2" t="s">
        <v>188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2"/>
      <c r="B24" s="1" t="s">
        <v>303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2"/>
      <c r="B25" s="1" t="s">
        <v>304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/>
      <c r="B26" s="1" t="s">
        <v>331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/>
      <c r="B27" s="1" t="s">
        <v>327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/>
      <c r="B28" s="1" t="s">
        <v>328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 t="s">
        <v>305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 t="s">
        <v>199</v>
      </c>
      <c r="B31" s="2" t="s">
        <v>187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/>
      <c r="B32" s="1" t="s">
        <v>189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2"/>
      <c r="B33" s="1" t="s">
        <v>120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2" t="s">
        <v>200</v>
      </c>
      <c r="B35" s="2" t="s">
        <v>128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2"/>
      <c r="B36" s="1" t="s">
        <v>342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 t="s">
        <v>0</v>
      </c>
      <c r="B37" s="1" t="s">
        <v>341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 t="s">
        <v>201</v>
      </c>
      <c r="B39" s="2" t="s">
        <v>190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/>
      <c r="B40" s="1" t="s">
        <v>191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 t="s">
        <v>202</v>
      </c>
      <c r="B42" s="2" t="s">
        <v>146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/>
      <c r="B43" s="1" t="s">
        <v>343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2"/>
      <c r="B44" s="1"/>
      <c r="C44" s="1"/>
      <c r="D44" s="1"/>
      <c r="G44" s="47"/>
      <c r="H44" s="33" t="s">
        <v>0</v>
      </c>
      <c r="I44" s="33" t="s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2"/>
      <c r="C45" s="1"/>
      <c r="D45" s="14"/>
      <c r="E45" s="14"/>
      <c r="F45" s="42" t="s">
        <v>0</v>
      </c>
      <c r="G45" s="42" t="s">
        <v>302</v>
      </c>
      <c r="H45" s="42" t="s">
        <v>86</v>
      </c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2"/>
      <c r="C46" s="1"/>
      <c r="D46" s="14"/>
      <c r="E46" s="14"/>
      <c r="F46" s="42"/>
      <c r="G46" s="42" t="s">
        <v>177</v>
      </c>
      <c r="H46" s="42" t="s">
        <v>179</v>
      </c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2"/>
      <c r="C47" s="1"/>
      <c r="D47" s="14"/>
      <c r="E47" s="14"/>
      <c r="F47" s="42" t="s">
        <v>171</v>
      </c>
      <c r="G47" s="42" t="s">
        <v>178</v>
      </c>
      <c r="H47" s="42" t="s">
        <v>180</v>
      </c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/>
      <c r="B48" s="2" t="s">
        <v>175</v>
      </c>
      <c r="C48" s="1"/>
      <c r="D48" s="1"/>
      <c r="E48" s="1"/>
      <c r="F48" s="33" t="s">
        <v>6</v>
      </c>
      <c r="G48" s="33" t="s">
        <v>6</v>
      </c>
      <c r="H48" s="33" t="s">
        <v>6</v>
      </c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B49" s="1" t="s">
        <v>173</v>
      </c>
      <c r="C49" s="1"/>
      <c r="D49" s="1"/>
      <c r="E49" s="1"/>
      <c r="F49" s="10">
        <v>26056</v>
      </c>
      <c r="G49" s="10">
        <v>19647</v>
      </c>
      <c r="H49" s="14">
        <v>35206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/>
      <c r="B50" s="1" t="s">
        <v>172</v>
      </c>
      <c r="C50" s="1"/>
      <c r="D50" s="1"/>
      <c r="E50" s="1"/>
      <c r="F50" s="10">
        <v>21205</v>
      </c>
      <c r="G50" s="10">
        <v>22210</v>
      </c>
      <c r="H50" s="14">
        <v>70574</v>
      </c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2"/>
      <c r="B51" s="1" t="s">
        <v>163</v>
      </c>
      <c r="C51" s="1"/>
      <c r="D51" s="1"/>
      <c r="E51" s="1"/>
      <c r="F51" s="10">
        <v>16989</v>
      </c>
      <c r="G51" s="10">
        <v>894</v>
      </c>
      <c r="H51" s="14">
        <v>65554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2"/>
      <c r="B52" s="1" t="s">
        <v>174</v>
      </c>
      <c r="C52" s="1"/>
      <c r="D52" s="1"/>
      <c r="E52" s="1"/>
      <c r="F52" s="11">
        <v>180</v>
      </c>
      <c r="G52" s="11">
        <v>1404</v>
      </c>
      <c r="H52" s="11">
        <v>8100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/>
      <c r="B53" s="1" t="s">
        <v>0</v>
      </c>
      <c r="C53" s="1"/>
      <c r="D53" s="1"/>
      <c r="E53" s="1"/>
      <c r="F53" s="14">
        <f>SUM(F49:F52)</f>
        <v>64430</v>
      </c>
      <c r="G53" s="14">
        <f>SUM(G49:G52)</f>
        <v>44155</v>
      </c>
      <c r="H53" s="14">
        <f>SUM(H49:H52)</f>
        <v>179434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/>
      <c r="B54" s="1" t="s">
        <v>176</v>
      </c>
      <c r="C54" s="1"/>
      <c r="D54" s="14"/>
      <c r="E54" s="14"/>
      <c r="F54" s="14">
        <v>-4418</v>
      </c>
      <c r="G54" s="14">
        <v>0</v>
      </c>
      <c r="H54" s="14">
        <v>0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2"/>
      <c r="B55" s="1"/>
      <c r="C55" s="1"/>
      <c r="D55" s="14"/>
      <c r="E55" s="14"/>
      <c r="F55" s="26"/>
      <c r="G55" s="26"/>
      <c r="H55" s="26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3.5" thickBot="1">
      <c r="A56" s="2"/>
      <c r="B56" s="1" t="s">
        <v>0</v>
      </c>
      <c r="C56" s="1"/>
      <c r="D56" s="14"/>
      <c r="E56" s="14"/>
      <c r="F56" s="12">
        <f>+F53+F54</f>
        <v>60012</v>
      </c>
      <c r="G56" s="12">
        <f>+G53+G54</f>
        <v>44155</v>
      </c>
      <c r="H56" s="12">
        <f>+H53+H54</f>
        <v>179434</v>
      </c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2"/>
      <c r="B57" s="1"/>
      <c r="C57" s="1"/>
      <c r="D57" s="14"/>
      <c r="E57" s="14"/>
      <c r="F57" s="14"/>
      <c r="G57" s="14"/>
      <c r="H57" s="14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2" t="s">
        <v>203</v>
      </c>
      <c r="B58" s="2" t="s">
        <v>192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2"/>
      <c r="B59" s="1" t="s">
        <v>322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2"/>
      <c r="B60" s="1" t="s">
        <v>323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2" t="s">
        <v>204</v>
      </c>
      <c r="B62" s="2" t="s">
        <v>153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2"/>
      <c r="B63" s="1" t="s">
        <v>360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2"/>
      <c r="B64" s="1" t="s">
        <v>361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2"/>
      <c r="B65" s="1" t="s">
        <v>362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2"/>
      <c r="B66" s="1" t="s">
        <v>363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2"/>
      <c r="B67" s="1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2" t="s">
        <v>205</v>
      </c>
      <c r="B68" s="2" t="s">
        <v>126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2"/>
      <c r="B69" s="1" t="s">
        <v>357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2"/>
      <c r="B70" s="1" t="s">
        <v>358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2"/>
      <c r="B71" s="1" t="s">
        <v>356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2"/>
      <c r="B72" s="1" t="s">
        <v>359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2"/>
      <c r="B73" s="1" t="s"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2" t="s">
        <v>206</v>
      </c>
      <c r="B74" s="2" t="s">
        <v>141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1"/>
      <c r="B75" s="1" t="s">
        <v>222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1" t="s"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2" t="s">
        <v>207</v>
      </c>
      <c r="B78" s="2" t="s">
        <v>208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1"/>
      <c r="B79" s="2" t="s">
        <v>209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2" t="s">
        <v>210</v>
      </c>
      <c r="B81" s="2" t="s">
        <v>121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2"/>
      <c r="C82" s="1"/>
      <c r="D82" s="1"/>
      <c r="E82" s="1"/>
      <c r="F82" s="33">
        <v>2004</v>
      </c>
      <c r="G82" s="33">
        <v>2003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2"/>
      <c r="C83" s="1"/>
      <c r="D83" s="1"/>
      <c r="E83" s="1"/>
      <c r="F83" s="33" t="s">
        <v>6</v>
      </c>
      <c r="G83" s="33" t="s">
        <v>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2"/>
      <c r="B84" s="1" t="s">
        <v>257</v>
      </c>
      <c r="C84" s="1"/>
      <c r="D84" s="1"/>
      <c r="E84" s="1"/>
      <c r="F84" s="10">
        <v>73</v>
      </c>
      <c r="G84" s="10">
        <v>16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/>
      <c r="B85" s="1" t="s">
        <v>239</v>
      </c>
      <c r="C85" s="1"/>
      <c r="D85" s="1"/>
      <c r="E85" s="1"/>
      <c r="F85" s="10">
        <v>3878</v>
      </c>
      <c r="G85" s="10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2"/>
      <c r="B86" s="2"/>
      <c r="C86" s="1"/>
      <c r="D86" s="1"/>
      <c r="E86" s="1"/>
      <c r="F86" s="26"/>
      <c r="G86" s="2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2"/>
      <c r="B87" s="2"/>
      <c r="C87" s="1"/>
      <c r="D87" s="1"/>
      <c r="E87" s="1"/>
      <c r="F87" s="11">
        <f>+F84+F85</f>
        <v>3951</v>
      </c>
      <c r="G87" s="11">
        <f>+G84+G85</f>
        <v>16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2"/>
      <c r="B88" s="2"/>
      <c r="C88" s="1"/>
      <c r="D88" s="1"/>
      <c r="E88" s="1"/>
      <c r="F88" s="14"/>
      <c r="G88" s="1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/>
      <c r="B89" s="1" t="s">
        <v>344</v>
      </c>
      <c r="C89" s="1"/>
      <c r="D89" s="1"/>
      <c r="E89" s="1"/>
      <c r="F89" s="14"/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2"/>
      <c r="B90" s="1" t="s">
        <v>306</v>
      </c>
      <c r="C90" s="1"/>
      <c r="D90" s="1"/>
      <c r="E90" s="1"/>
      <c r="F90" s="14"/>
      <c r="G90" s="1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1"/>
      <c r="B91" s="1" t="s">
        <v>307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2" t="s">
        <v>211</v>
      </c>
      <c r="B93" s="2" t="s">
        <v>122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1"/>
      <c r="B94" s="1" t="s">
        <v>123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 t="s">
        <v>212</v>
      </c>
      <c r="B96" s="2" t="s">
        <v>124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2"/>
      <c r="B97" s="1" t="s">
        <v>125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 t="s">
        <v>213</v>
      </c>
      <c r="B99" s="2" t="s">
        <v>127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1" t="s">
        <v>364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/>
      <c r="B101" s="5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2" t="s">
        <v>214</v>
      </c>
      <c r="B102" s="2" t="s">
        <v>319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2"/>
      <c r="B103" s="86"/>
      <c r="C103" s="1"/>
      <c r="D103" s="1"/>
      <c r="E103" s="1"/>
      <c r="F103" s="1"/>
      <c r="G103" s="33" t="s">
        <v>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2"/>
      <c r="B104" s="1" t="s">
        <v>326</v>
      </c>
      <c r="C104" s="1"/>
      <c r="D104" s="1"/>
      <c r="E104" s="1"/>
      <c r="F104" s="1"/>
      <c r="G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2"/>
      <c r="B105" s="1" t="s">
        <v>330</v>
      </c>
      <c r="C105" s="1"/>
      <c r="D105" s="1"/>
      <c r="E105" s="1"/>
      <c r="F105" s="1"/>
      <c r="G105" s="10">
        <v>10017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2"/>
      <c r="B106" s="1" t="s">
        <v>321</v>
      </c>
      <c r="C106" s="1"/>
      <c r="D106" s="1"/>
      <c r="E106" s="1"/>
      <c r="F106" s="1"/>
      <c r="G106" s="10">
        <v>-2003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/>
      <c r="B107" s="1" t="s">
        <v>324</v>
      </c>
      <c r="C107" s="1"/>
      <c r="D107" s="1"/>
      <c r="E107" s="1"/>
      <c r="F107" s="1"/>
      <c r="G107" s="10">
        <v>-1704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1" t="s">
        <v>325</v>
      </c>
      <c r="C108" s="1"/>
      <c r="D108" s="1"/>
      <c r="E108" s="1"/>
      <c r="F108" s="1"/>
      <c r="G108" s="10">
        <v>-5810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/>
      <c r="B109" s="1"/>
      <c r="C109" s="1"/>
      <c r="D109" s="1"/>
      <c r="E109" s="1"/>
      <c r="F109" s="1"/>
      <c r="G109" s="2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3.5" thickBot="1">
      <c r="A110" s="2"/>
      <c r="B110" s="1" t="s">
        <v>345</v>
      </c>
      <c r="C110" s="1"/>
      <c r="D110" s="1"/>
      <c r="E110" s="1"/>
      <c r="F110" s="1"/>
      <c r="G110" s="12">
        <f>SUM(G105:G108)</f>
        <v>500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2"/>
      <c r="B111" s="53"/>
      <c r="D111" s="1"/>
      <c r="E111" s="1"/>
      <c r="F111" s="1"/>
      <c r="G111" s="1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 t="s">
        <v>215</v>
      </c>
      <c r="B112" s="2" t="s">
        <v>129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2"/>
      <c r="B113" s="1" t="s">
        <v>346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2"/>
      <c r="B114" s="1"/>
      <c r="C114" s="1"/>
      <c r="F114" s="33" t="s">
        <v>130</v>
      </c>
      <c r="G114" s="33" t="s">
        <v>131</v>
      </c>
      <c r="H114" s="33" t="s">
        <v>86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2"/>
      <c r="E115" s="33"/>
      <c r="F115" s="33" t="s">
        <v>6</v>
      </c>
      <c r="G115" s="33" t="s">
        <v>6</v>
      </c>
      <c r="H115" s="33" t="s">
        <v>6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2"/>
      <c r="B116" s="36" t="s">
        <v>132</v>
      </c>
      <c r="C116" s="36"/>
      <c r="D116" s="37"/>
      <c r="E116" s="33"/>
      <c r="F116" s="33"/>
      <c r="G116" s="33"/>
      <c r="H116" s="3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2"/>
      <c r="B117" s="1" t="s">
        <v>133</v>
      </c>
      <c r="C117" s="1"/>
      <c r="D117" s="33"/>
      <c r="E117" s="33"/>
      <c r="F117" s="38">
        <v>70</v>
      </c>
      <c r="G117" s="38">
        <v>36</v>
      </c>
      <c r="H117" s="29">
        <f>+F117+G117</f>
        <v>106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2"/>
      <c r="B118" s="1" t="s">
        <v>134</v>
      </c>
      <c r="C118" s="1"/>
      <c r="D118" s="33"/>
      <c r="E118" s="33"/>
      <c r="F118" s="38">
        <v>7805</v>
      </c>
      <c r="G118" s="38">
        <v>0</v>
      </c>
      <c r="H118" s="29">
        <f>+F118+G118</f>
        <v>7805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/>
      <c r="B119" s="1" t="s">
        <v>135</v>
      </c>
      <c r="C119" s="1"/>
      <c r="D119" s="33"/>
      <c r="E119" s="33"/>
      <c r="F119" s="38">
        <v>5072</v>
      </c>
      <c r="G119" s="38">
        <v>0</v>
      </c>
      <c r="H119" s="29">
        <f>+F119+G119</f>
        <v>5072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/>
      <c r="B120" s="1" t="s">
        <v>136</v>
      </c>
      <c r="C120" s="1"/>
      <c r="D120" s="33"/>
      <c r="E120" s="33"/>
      <c r="F120" s="38">
        <v>3524</v>
      </c>
      <c r="G120" s="38">
        <v>5239</v>
      </c>
      <c r="H120" s="29">
        <f>+F120+G120</f>
        <v>8763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/>
      <c r="B121" s="1" t="s">
        <v>137</v>
      </c>
      <c r="C121" s="1"/>
      <c r="D121" s="33"/>
      <c r="E121" s="33"/>
      <c r="F121" s="39">
        <v>59</v>
      </c>
      <c r="G121" s="39">
        <v>0</v>
      </c>
      <c r="H121" s="29">
        <f>+F121+G121</f>
        <v>59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1" t="s">
        <v>0</v>
      </c>
      <c r="C122" s="1"/>
      <c r="D122" s="33"/>
      <c r="E122" s="33"/>
      <c r="F122" s="39">
        <f>SUM(F117:F121)</f>
        <v>16530</v>
      </c>
      <c r="G122" s="39">
        <f>SUM(G117:G121)</f>
        <v>5275</v>
      </c>
      <c r="H122" s="40">
        <f>SUM(H117:H121)</f>
        <v>21805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/>
      <c r="B123" s="1"/>
      <c r="C123" s="1"/>
      <c r="D123" s="33"/>
      <c r="E123" s="33"/>
      <c r="F123" s="41" t="s"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57"/>
      <c r="B124" s="36" t="s">
        <v>138</v>
      </c>
      <c r="C124" s="36"/>
      <c r="D124" s="37"/>
      <c r="E124" s="33"/>
      <c r="F124" s="4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57"/>
      <c r="B125" s="1" t="s">
        <v>272</v>
      </c>
      <c r="C125" s="1"/>
      <c r="D125" s="37"/>
      <c r="E125" s="33"/>
      <c r="F125" s="41">
        <v>403</v>
      </c>
      <c r="G125" s="81">
        <v>0</v>
      </c>
      <c r="H125" s="29">
        <f>+F125+G125</f>
        <v>403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2"/>
      <c r="B126" s="1" t="s">
        <v>139</v>
      </c>
      <c r="C126" s="1"/>
      <c r="D126" s="33"/>
      <c r="E126" s="33"/>
      <c r="F126" s="39">
        <v>285</v>
      </c>
      <c r="G126" s="11">
        <v>0</v>
      </c>
      <c r="H126" s="29">
        <f>+F126+G126</f>
        <v>285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2"/>
      <c r="B127" s="1" t="s">
        <v>0</v>
      </c>
      <c r="C127" s="1"/>
      <c r="D127" s="33"/>
      <c r="E127" s="33"/>
      <c r="F127" s="39">
        <f>+F125+F126</f>
        <v>688</v>
      </c>
      <c r="G127" s="39">
        <f>+G126</f>
        <v>0</v>
      </c>
      <c r="H127" s="40">
        <f>+H125+H126</f>
        <v>688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2"/>
      <c r="B128" s="1"/>
      <c r="C128" s="1"/>
      <c r="D128" s="33"/>
      <c r="E128" s="33"/>
      <c r="F128" s="42"/>
      <c r="G128" s="42"/>
      <c r="H128" s="4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3.5" thickBot="1">
      <c r="A129" s="2"/>
      <c r="B129" s="1" t="s">
        <v>140</v>
      </c>
      <c r="C129" s="1"/>
      <c r="D129" s="33"/>
      <c r="E129" s="33"/>
      <c r="F129" s="43">
        <f>+F122+F127</f>
        <v>17218</v>
      </c>
      <c r="G129" s="43">
        <f>+G122+G127</f>
        <v>5275</v>
      </c>
      <c r="H129" s="43">
        <f>+H122+H127</f>
        <v>22493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2"/>
      <c r="B130" s="1"/>
      <c r="C130" s="1"/>
      <c r="F130" s="1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2" t="s">
        <v>216</v>
      </c>
      <c r="B131" s="2" t="s">
        <v>142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2"/>
      <c r="B132" s="1" t="s">
        <v>143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2" t="s">
        <v>217</v>
      </c>
      <c r="B134" s="2" t="s">
        <v>144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2"/>
      <c r="B135" s="44" t="s">
        <v>354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2"/>
      <c r="B136" s="4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2"/>
      <c r="B137" s="45" t="s">
        <v>145</v>
      </c>
      <c r="C137" s="1" t="s">
        <v>308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2"/>
      <c r="B138" s="44"/>
      <c r="C138" s="1" t="s">
        <v>309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2"/>
      <c r="B139" s="44"/>
      <c r="C139" s="1" t="s">
        <v>310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2"/>
      <c r="B140" s="44"/>
      <c r="C140" s="1" t="s">
        <v>311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2"/>
      <c r="B141" s="44"/>
      <c r="C141" s="1" t="s">
        <v>312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2"/>
      <c r="C142" s="1" t="s">
        <v>313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2"/>
      <c r="C143" s="1" t="s">
        <v>369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2"/>
      <c r="C144" s="1" t="s">
        <v>370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2"/>
      <c r="C145" s="1" t="s">
        <v>371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2"/>
      <c r="B146" s="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2"/>
      <c r="B147" s="1" t="s">
        <v>223</v>
      </c>
      <c r="C147" s="1" t="s">
        <v>224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2"/>
      <c r="B148" s="46"/>
      <c r="C148" s="1" t="s">
        <v>225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2"/>
      <c r="B149" s="46"/>
      <c r="C149" s="1" t="s">
        <v>226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2"/>
      <c r="B150" s="46"/>
      <c r="C150" s="1" t="s">
        <v>227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2"/>
      <c r="B151" s="4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2" ht="12.75">
      <c r="A152" s="2" t="s">
        <v>218</v>
      </c>
      <c r="B152" s="2" t="s">
        <v>147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1" ht="12.75">
      <c r="A153" s="2"/>
      <c r="B153" s="2" t="s">
        <v>148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2"/>
      <c r="B154" s="1"/>
      <c r="C154" s="1"/>
      <c r="D154" s="1"/>
      <c r="E154" s="1"/>
      <c r="F154" s="33"/>
      <c r="G154" s="33" t="s">
        <v>35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2"/>
      <c r="B155" s="1"/>
      <c r="C155" s="1"/>
      <c r="D155" s="1"/>
      <c r="E155" s="1"/>
      <c r="F155" s="33" t="s">
        <v>3</v>
      </c>
      <c r="G155" s="33" t="s">
        <v>3</v>
      </c>
      <c r="H155" s="33" t="s">
        <v>149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2"/>
      <c r="B156" s="1"/>
      <c r="C156" s="1"/>
      <c r="D156" s="1"/>
      <c r="E156" s="1"/>
      <c r="F156" s="48">
        <v>38260</v>
      </c>
      <c r="G156" s="48">
        <v>38168</v>
      </c>
      <c r="H156" s="33" t="s">
        <v>150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2"/>
      <c r="B157" s="1"/>
      <c r="C157" s="1"/>
      <c r="D157" s="1"/>
      <c r="E157" s="1"/>
      <c r="F157" s="33" t="s">
        <v>6</v>
      </c>
      <c r="G157" s="33" t="s">
        <v>6</v>
      </c>
      <c r="H157" s="33" t="s">
        <v>6</v>
      </c>
      <c r="I157" s="60" t="s">
        <v>151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2"/>
      <c r="B158" s="2" t="s">
        <v>171</v>
      </c>
      <c r="C158" s="1"/>
      <c r="D158" s="1"/>
      <c r="E158" s="1"/>
      <c r="F158" s="33"/>
      <c r="G158" s="33"/>
      <c r="H158" s="33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2"/>
      <c r="B159" s="1" t="s">
        <v>173</v>
      </c>
      <c r="C159" s="1"/>
      <c r="D159" s="1"/>
      <c r="E159" s="1"/>
      <c r="F159" s="10">
        <v>6356</v>
      </c>
      <c r="G159" s="10">
        <v>7097</v>
      </c>
      <c r="H159" s="10">
        <f>+F159-G159</f>
        <v>-741</v>
      </c>
      <c r="I159" s="58">
        <f>+H159/G159*100</f>
        <v>-10.44103142172749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2"/>
      <c r="B160" s="1" t="s">
        <v>172</v>
      </c>
      <c r="C160" s="1"/>
      <c r="D160" s="1"/>
      <c r="E160" s="1"/>
      <c r="F160" s="10">
        <v>8336</v>
      </c>
      <c r="G160" s="10">
        <v>7425</v>
      </c>
      <c r="H160" s="10">
        <f>+F160-G160</f>
        <v>911</v>
      </c>
      <c r="I160" s="58">
        <f>+H160/G160*100</f>
        <v>12.269360269360268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2"/>
      <c r="B161" s="1" t="s">
        <v>163</v>
      </c>
      <c r="C161" s="1"/>
      <c r="D161" s="1"/>
      <c r="E161" s="1"/>
      <c r="F161" s="10">
        <v>5538</v>
      </c>
      <c r="G161" s="10">
        <v>4067</v>
      </c>
      <c r="H161" s="10">
        <f>+F161-G161</f>
        <v>1471</v>
      </c>
      <c r="I161" s="58">
        <f>+H161/G161*100</f>
        <v>36.16916646176543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2"/>
      <c r="B162" s="1" t="s">
        <v>0</v>
      </c>
      <c r="C162" s="1"/>
      <c r="D162" s="1"/>
      <c r="E162" s="1"/>
      <c r="F162" s="49">
        <f>SUM(F159:F161)</f>
        <v>20230</v>
      </c>
      <c r="G162" s="49">
        <f>SUM(G159:G161)</f>
        <v>18589</v>
      </c>
      <c r="H162" s="49">
        <f>SUM(H159:H161)</f>
        <v>1641</v>
      </c>
      <c r="I162" s="59">
        <f>+H162/G162*100</f>
        <v>8.827801387917585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>
      <c r="A163" s="2"/>
      <c r="B163" s="1"/>
      <c r="C163" s="1"/>
      <c r="D163" s="1"/>
      <c r="E163" s="1"/>
      <c r="H163" s="14"/>
      <c r="I163" s="1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>
      <c r="A164" s="2"/>
      <c r="B164" s="2" t="s">
        <v>260</v>
      </c>
      <c r="C164" s="1"/>
      <c r="D164" s="1"/>
      <c r="E164" s="1"/>
      <c r="H164" s="14"/>
      <c r="I164" s="1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2"/>
      <c r="B165" s="1" t="s">
        <v>173</v>
      </c>
      <c r="C165" s="1"/>
      <c r="D165" s="1"/>
      <c r="E165" s="1"/>
      <c r="F165" s="10">
        <v>-18</v>
      </c>
      <c r="G165" s="10">
        <v>21787</v>
      </c>
      <c r="H165" s="10">
        <f>+F165-G165</f>
        <v>-21805</v>
      </c>
      <c r="I165" s="58">
        <f>+H165/G165*100</f>
        <v>-100.08261807499885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2"/>
      <c r="B166" s="1" t="s">
        <v>172</v>
      </c>
      <c r="C166" s="1"/>
      <c r="D166" s="1"/>
      <c r="E166" s="1"/>
      <c r="F166" s="10">
        <v>1236</v>
      </c>
      <c r="G166" s="10">
        <v>21216</v>
      </c>
      <c r="H166" s="10">
        <f>+F166-G166</f>
        <v>-19980</v>
      </c>
      <c r="I166" s="58">
        <f>+H166/G166*100</f>
        <v>-94.17420814479638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2"/>
      <c r="B167" s="1" t="s">
        <v>163</v>
      </c>
      <c r="C167" s="1"/>
      <c r="D167" s="1"/>
      <c r="E167" s="1"/>
      <c r="F167" s="10">
        <v>316</v>
      </c>
      <c r="G167" s="10">
        <v>132</v>
      </c>
      <c r="H167" s="10">
        <f>+F167-G167</f>
        <v>184</v>
      </c>
      <c r="I167" s="58">
        <f>+H167/G167*100</f>
        <v>139.3939393939394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2"/>
      <c r="B168" s="1" t="s">
        <v>174</v>
      </c>
      <c r="C168" s="1"/>
      <c r="D168" s="1"/>
      <c r="E168" s="1"/>
      <c r="F168" s="10">
        <v>-1498</v>
      </c>
      <c r="G168" s="10">
        <v>3300</v>
      </c>
      <c r="H168" s="10">
        <f>+F168-G168</f>
        <v>-4798</v>
      </c>
      <c r="I168" s="58">
        <f>+H168/G168*100</f>
        <v>-145.39393939393938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2"/>
      <c r="B169" s="1"/>
      <c r="C169" s="1"/>
      <c r="D169" s="1"/>
      <c r="E169" s="1"/>
      <c r="F169" s="49">
        <f>SUM(F165:F168)</f>
        <v>36</v>
      </c>
      <c r="G169" s="49">
        <f>SUM(G165:G168)</f>
        <v>46435</v>
      </c>
      <c r="H169" s="49">
        <f>SUM(H165:H168)</f>
        <v>-46399</v>
      </c>
      <c r="I169" s="59">
        <f>+H169/G169*100</f>
        <v>-99.92247227306989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2"/>
      <c r="B171" s="1" t="s">
        <v>348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2"/>
      <c r="B172" s="1" t="s">
        <v>349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>
      <c r="A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>
      <c r="A174" s="2"/>
      <c r="B174" s="1" t="s">
        <v>350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>
      <c r="A175" s="2"/>
      <c r="B175" s="1" t="s">
        <v>365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>
      <c r="A176" s="2"/>
      <c r="B176" s="1" t="s">
        <v>351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117" ht="12.75">
      <c r="A178" s="51" t="s">
        <v>219</v>
      </c>
      <c r="B178" s="51" t="s">
        <v>152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</row>
    <row r="179" spans="1:117" ht="12.75">
      <c r="A179" s="51"/>
      <c r="B179" s="1"/>
      <c r="C179" s="1"/>
      <c r="D179" s="1"/>
      <c r="E179" s="1"/>
      <c r="F179" s="33" t="s">
        <v>255</v>
      </c>
      <c r="G179" s="33" t="s">
        <v>255</v>
      </c>
      <c r="I179" s="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</row>
    <row r="180" spans="1:117" ht="12.75">
      <c r="A180" s="51"/>
      <c r="B180" s="1"/>
      <c r="C180" s="1"/>
      <c r="D180" s="1"/>
      <c r="E180" s="1"/>
      <c r="F180" s="33" t="s">
        <v>3</v>
      </c>
      <c r="G180" s="33" t="s">
        <v>3</v>
      </c>
      <c r="H180" s="33" t="s">
        <v>149</v>
      </c>
      <c r="I180" s="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</row>
    <row r="181" spans="1:117" ht="12.75">
      <c r="A181" s="51"/>
      <c r="B181" s="1"/>
      <c r="C181" s="1"/>
      <c r="D181" s="1"/>
      <c r="E181" s="1"/>
      <c r="F181" s="48">
        <v>38260</v>
      </c>
      <c r="G181" s="48">
        <v>37894</v>
      </c>
      <c r="H181" s="33" t="s">
        <v>150</v>
      </c>
      <c r="I181" s="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</row>
    <row r="182" spans="1:117" ht="12.75">
      <c r="A182" s="51"/>
      <c r="B182" s="1"/>
      <c r="C182" s="1"/>
      <c r="D182" s="1"/>
      <c r="E182" s="1"/>
      <c r="F182" s="33" t="s">
        <v>6</v>
      </c>
      <c r="G182" s="33" t="s">
        <v>6</v>
      </c>
      <c r="H182" s="33" t="s">
        <v>6</v>
      </c>
      <c r="I182" s="60" t="s">
        <v>151</v>
      </c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</row>
    <row r="183" spans="1:117" ht="12.75">
      <c r="A183" s="51"/>
      <c r="B183" s="2" t="s">
        <v>171</v>
      </c>
      <c r="C183" s="1"/>
      <c r="D183" s="1"/>
      <c r="E183" s="1"/>
      <c r="F183" s="33"/>
      <c r="G183" s="33"/>
      <c r="H183" s="33"/>
      <c r="I183" s="33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</row>
    <row r="184" spans="1:117" ht="12.75">
      <c r="A184" s="51"/>
      <c r="B184" s="1" t="s">
        <v>173</v>
      </c>
      <c r="C184" s="1"/>
      <c r="D184" s="1"/>
      <c r="E184" s="1"/>
      <c r="F184" s="10">
        <v>21818</v>
      </c>
      <c r="G184" s="10">
        <v>30679</v>
      </c>
      <c r="H184" s="10">
        <f>+F184-G184</f>
        <v>-8861</v>
      </c>
      <c r="I184" s="58">
        <f>+H184/G184*100</f>
        <v>-28.88294924867173</v>
      </c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</row>
    <row r="185" spans="1:117" ht="12.75">
      <c r="A185" s="51"/>
      <c r="B185" s="1" t="s">
        <v>172</v>
      </c>
      <c r="C185" s="1"/>
      <c r="D185" s="1"/>
      <c r="E185" s="1"/>
      <c r="F185" s="10">
        <v>21205</v>
      </c>
      <c r="G185" s="10">
        <v>13955</v>
      </c>
      <c r="H185" s="10">
        <f>+F185-G185</f>
        <v>7250</v>
      </c>
      <c r="I185" s="58">
        <f>+H185/G185*100</f>
        <v>51.95270512361161</v>
      </c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</row>
    <row r="186" spans="1:117" ht="12.75">
      <c r="A186" s="51"/>
      <c r="B186" s="1" t="s">
        <v>163</v>
      </c>
      <c r="C186" s="1"/>
      <c r="D186" s="1"/>
      <c r="E186" s="1"/>
      <c r="F186" s="10">
        <v>16989</v>
      </c>
      <c r="G186" s="10">
        <v>2096</v>
      </c>
      <c r="H186" s="10">
        <f>+F186-G186</f>
        <v>14893</v>
      </c>
      <c r="I186" s="58">
        <f>+H186/G186*100</f>
        <v>710.5438931297709</v>
      </c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</row>
    <row r="187" spans="1:117" ht="12.75">
      <c r="A187" s="51"/>
      <c r="B187" s="1" t="s">
        <v>0</v>
      </c>
      <c r="C187" s="1"/>
      <c r="D187" s="1"/>
      <c r="E187" s="1"/>
      <c r="F187" s="49">
        <f>SUM(F184:F186)</f>
        <v>60012</v>
      </c>
      <c r="G187" s="49">
        <f>SUM(G184:G186)</f>
        <v>46730</v>
      </c>
      <c r="H187" s="49">
        <f>SUM(H184:H186)</f>
        <v>13282</v>
      </c>
      <c r="I187" s="59">
        <f>+H187/G187*100</f>
        <v>28.42285469719666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</row>
    <row r="188" spans="1:117" ht="12.75">
      <c r="A188" s="51"/>
      <c r="B188" s="1"/>
      <c r="C188" s="1"/>
      <c r="D188" s="1"/>
      <c r="E188" s="1"/>
      <c r="H188" s="14"/>
      <c r="I188" s="14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</row>
    <row r="189" spans="1:117" ht="12.75">
      <c r="A189" s="51"/>
      <c r="B189" s="2" t="s">
        <v>260</v>
      </c>
      <c r="C189" s="1"/>
      <c r="D189" s="1"/>
      <c r="E189" s="1"/>
      <c r="H189" s="14"/>
      <c r="I189" s="14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</row>
    <row r="190" spans="1:117" ht="12.75">
      <c r="A190" s="51"/>
      <c r="B190" s="1" t="s">
        <v>173</v>
      </c>
      <c r="C190" s="1"/>
      <c r="D190" s="1"/>
      <c r="E190" s="1"/>
      <c r="F190" s="10">
        <v>19647</v>
      </c>
      <c r="G190" s="10">
        <v>-4369</v>
      </c>
      <c r="H190" s="10">
        <f>+F190-G190</f>
        <v>24016</v>
      </c>
      <c r="I190" s="58">
        <f>+H190/G190*100</f>
        <v>-549.6910048065919</v>
      </c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</row>
    <row r="191" spans="1:117" ht="12.75">
      <c r="A191" s="51"/>
      <c r="B191" s="1" t="s">
        <v>172</v>
      </c>
      <c r="C191" s="1"/>
      <c r="D191" s="1"/>
      <c r="E191" s="1"/>
      <c r="F191" s="10">
        <v>22210</v>
      </c>
      <c r="G191" s="10">
        <v>-2070</v>
      </c>
      <c r="H191" s="10">
        <f>+F191-G191</f>
        <v>24280</v>
      </c>
      <c r="I191" s="58">
        <f>+H191/G191*100</f>
        <v>-1172.9468599033817</v>
      </c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</row>
    <row r="192" spans="1:117" ht="12.75">
      <c r="A192" s="51"/>
      <c r="B192" s="1" t="s">
        <v>163</v>
      </c>
      <c r="C192" s="1"/>
      <c r="D192" s="1"/>
      <c r="E192" s="1"/>
      <c r="F192" s="10">
        <v>894</v>
      </c>
      <c r="G192" s="10">
        <v>-2089</v>
      </c>
      <c r="H192" s="10">
        <f>+F192-G192</f>
        <v>2983</v>
      </c>
      <c r="I192" s="58">
        <f>+H192/G192*100</f>
        <v>-142.79559597893729</v>
      </c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</row>
    <row r="193" spans="1:117" ht="12.75">
      <c r="A193" s="51"/>
      <c r="B193" s="1" t="s">
        <v>174</v>
      </c>
      <c r="C193" s="1"/>
      <c r="D193" s="1"/>
      <c r="E193" s="1"/>
      <c r="F193" s="10">
        <v>1404</v>
      </c>
      <c r="G193" s="10">
        <v>-1147</v>
      </c>
      <c r="H193" s="10">
        <f>+F193-G193</f>
        <v>2551</v>
      </c>
      <c r="I193" s="58">
        <f>+H193/G193*100</f>
        <v>-222.40627724498694</v>
      </c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</row>
    <row r="194" spans="1:117" ht="12.75">
      <c r="A194" s="51"/>
      <c r="B194" s="1"/>
      <c r="C194" s="1"/>
      <c r="D194" s="1"/>
      <c r="E194" s="1"/>
      <c r="F194" s="49">
        <f>SUM(F190:F193)</f>
        <v>44155</v>
      </c>
      <c r="G194" s="49">
        <f>SUM(G190:G193)</f>
        <v>-9675</v>
      </c>
      <c r="H194" s="49">
        <f>SUM(H190:H193)</f>
        <v>53830</v>
      </c>
      <c r="I194" s="59">
        <f>+H194/G194*100</f>
        <v>-556.3824289405685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</row>
    <row r="195" spans="1:117" ht="12.75">
      <c r="A195" s="51"/>
      <c r="B195" s="51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</row>
    <row r="196" spans="1:117" ht="12.75">
      <c r="A196" s="51"/>
      <c r="B196" s="50" t="s">
        <v>355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</row>
    <row r="197" spans="1:117" ht="12.75">
      <c r="A197" s="51"/>
      <c r="B197" s="50" t="s">
        <v>316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</row>
    <row r="198" spans="1:117" ht="12.75">
      <c r="A198" s="51"/>
      <c r="B198" s="50" t="s">
        <v>315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</row>
    <row r="199" spans="1:117" ht="12.75">
      <c r="A199" s="51"/>
      <c r="B199" s="50" t="s">
        <v>256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</row>
    <row r="200" spans="1:117" ht="12.75">
      <c r="A200" s="51"/>
      <c r="B200" s="50" t="s">
        <v>258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</row>
    <row r="201" spans="1:117" ht="12.75">
      <c r="A201" s="51"/>
      <c r="B201" s="50" t="s">
        <v>259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</row>
    <row r="202" spans="1:117" ht="12.75">
      <c r="A202" s="51"/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</row>
    <row r="203" spans="1:117" ht="12.75">
      <c r="A203" s="51"/>
      <c r="B203" s="1" t="s">
        <v>366</v>
      </c>
      <c r="C203" s="1"/>
      <c r="D203" s="1"/>
      <c r="E203" s="1"/>
      <c r="F203" s="1"/>
      <c r="G203" s="1"/>
      <c r="H203" s="1"/>
      <c r="I203" s="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</row>
    <row r="204" spans="1:117" ht="12.75">
      <c r="A204" s="51"/>
      <c r="B204" s="1" t="s">
        <v>367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</row>
    <row r="205" spans="1:117" ht="12.75">
      <c r="A205" s="51"/>
      <c r="B205" s="1" t="s">
        <v>314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</row>
    <row r="206" spans="1:117" ht="12.75">
      <c r="A206" s="51"/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</row>
    <row r="207" spans="1:71" ht="12.75">
      <c r="A207" s="2" t="s">
        <v>220</v>
      </c>
      <c r="B207" s="2" t="s">
        <v>156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2"/>
      <c r="B208" s="1" t="s">
        <v>318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2"/>
      <c r="B209" s="1" t="s">
        <v>317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2" t="s">
        <v>221</v>
      </c>
      <c r="B211" s="2" t="s">
        <v>157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2"/>
      <c r="B212" s="1" t="s">
        <v>262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2" t="s">
        <v>228</v>
      </c>
      <c r="B214" s="2" t="s">
        <v>158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1" t="s">
        <v>347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2" t="s">
        <v>320</v>
      </c>
      <c r="B217" s="2" t="s">
        <v>230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C218" s="15"/>
      <c r="D218" s="15"/>
      <c r="E218" s="15"/>
      <c r="F218" s="61" t="s">
        <v>42</v>
      </c>
      <c r="G218" s="62"/>
      <c r="H218" s="66" t="s">
        <v>231</v>
      </c>
      <c r="I218" s="6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5"/>
      <c r="C219" s="15"/>
      <c r="D219" s="15"/>
      <c r="E219" s="15"/>
      <c r="F219" s="69" t="s">
        <v>3</v>
      </c>
      <c r="G219" s="63" t="s">
        <v>3</v>
      </c>
      <c r="H219" s="69" t="s">
        <v>250</v>
      </c>
      <c r="I219" s="63" t="s">
        <v>250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57" t="s">
        <v>268</v>
      </c>
      <c r="C220" s="74"/>
      <c r="D220" s="74"/>
      <c r="E220" s="15"/>
      <c r="F220" s="69" t="s">
        <v>184</v>
      </c>
      <c r="G220" s="63" t="s">
        <v>184</v>
      </c>
      <c r="H220" s="69" t="s">
        <v>5</v>
      </c>
      <c r="I220" s="63" t="s">
        <v>5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5"/>
      <c r="C221" s="15"/>
      <c r="D221" s="15"/>
      <c r="E221" s="15"/>
      <c r="F221" s="70">
        <v>38260</v>
      </c>
      <c r="G221" s="64">
        <v>37894</v>
      </c>
      <c r="H221" s="70">
        <v>38260</v>
      </c>
      <c r="I221" s="64">
        <v>37894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5"/>
      <c r="C222" s="15"/>
      <c r="D222" s="15"/>
      <c r="E222" s="15"/>
      <c r="F222" s="71" t="s">
        <v>6</v>
      </c>
      <c r="G222" s="65" t="s">
        <v>6</v>
      </c>
      <c r="H222" s="71" t="s">
        <v>6</v>
      </c>
      <c r="I222" s="65" t="s">
        <v>6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72" t="s">
        <v>229</v>
      </c>
      <c r="C223" s="15"/>
      <c r="D223" s="15"/>
      <c r="E223" s="15"/>
      <c r="F223" s="76"/>
      <c r="G223" s="15"/>
      <c r="H223" s="76"/>
      <c r="I223" s="2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5" t="s">
        <v>269</v>
      </c>
      <c r="C224" s="15"/>
      <c r="D224" s="15"/>
      <c r="E224" s="15"/>
      <c r="F224" s="9">
        <v>-466</v>
      </c>
      <c r="G224" s="11">
        <v>-3773</v>
      </c>
      <c r="H224" s="9">
        <v>36663</v>
      </c>
      <c r="I224" s="80">
        <v>-9582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>
      <c r="A225" s="1"/>
      <c r="B225" s="15"/>
      <c r="C225" s="15"/>
      <c r="D225" s="15"/>
      <c r="E225" s="15"/>
      <c r="F225" s="76"/>
      <c r="G225" s="15"/>
      <c r="H225" s="76"/>
      <c r="I225" s="2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>
      <c r="A226" s="1"/>
      <c r="B226" s="72" t="s">
        <v>232</v>
      </c>
      <c r="C226" s="15"/>
      <c r="D226" s="15"/>
      <c r="E226" s="15"/>
      <c r="F226" s="76"/>
      <c r="G226" s="15"/>
      <c r="H226" s="76"/>
      <c r="I226" s="2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5" t="s">
        <v>233</v>
      </c>
      <c r="C227" s="15"/>
      <c r="D227" s="15"/>
      <c r="E227" s="15"/>
      <c r="F227" s="77"/>
      <c r="G227" s="74"/>
      <c r="H227" s="77"/>
      <c r="I227" s="7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B228" s="15" t="s">
        <v>263</v>
      </c>
      <c r="C228" s="15"/>
      <c r="D228" s="15"/>
      <c r="E228" s="15"/>
      <c r="F228" s="9">
        <v>44520</v>
      </c>
      <c r="G228" s="11">
        <v>22260</v>
      </c>
      <c r="H228" s="9">
        <v>44520</v>
      </c>
      <c r="I228" s="80">
        <v>22260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B229" s="15"/>
      <c r="C229" s="15"/>
      <c r="D229" s="15"/>
      <c r="E229" s="15"/>
      <c r="F229" s="76"/>
      <c r="G229" s="15"/>
      <c r="H229" s="76"/>
      <c r="I229" s="2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3.5" thickBot="1">
      <c r="A230" s="1"/>
      <c r="B230" s="72" t="s">
        <v>291</v>
      </c>
      <c r="C230" s="15"/>
      <c r="D230" s="15"/>
      <c r="E230" s="15"/>
      <c r="F230" s="78">
        <f>+F224/F228*100</f>
        <v>-1.046720575022462</v>
      </c>
      <c r="G230" s="68">
        <f>+G224/G228*100</f>
        <v>-16.949685534591193</v>
      </c>
      <c r="H230" s="78">
        <f>+H224/H228*100</f>
        <v>82.35175202156334</v>
      </c>
      <c r="I230" s="79">
        <f>+I224/I228*100</f>
        <v>-43.04582210242587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15"/>
      <c r="C234" s="15"/>
      <c r="D234" s="15"/>
      <c r="E234" s="15"/>
      <c r="F234" s="83" t="s">
        <v>290</v>
      </c>
      <c r="G234" s="83" t="s">
        <v>255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15"/>
      <c r="C235" s="15"/>
      <c r="D235" s="15"/>
      <c r="E235" s="15"/>
      <c r="F235" s="69" t="s">
        <v>3</v>
      </c>
      <c r="G235" s="69" t="s">
        <v>250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73" t="s">
        <v>270</v>
      </c>
      <c r="C236" s="73"/>
      <c r="D236" s="73"/>
      <c r="E236" s="15"/>
      <c r="F236" s="69" t="s">
        <v>184</v>
      </c>
      <c r="G236" s="69" t="s">
        <v>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5"/>
      <c r="C237" s="15"/>
      <c r="D237" s="15"/>
      <c r="E237" s="15"/>
      <c r="F237" s="70">
        <v>38260</v>
      </c>
      <c r="G237" s="70">
        <v>38260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5"/>
      <c r="C238" s="15"/>
      <c r="D238" s="15"/>
      <c r="E238" s="15"/>
      <c r="F238" s="71" t="s">
        <v>6</v>
      </c>
      <c r="G238" s="71" t="s">
        <v>6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72" t="s">
        <v>229</v>
      </c>
      <c r="C239" s="15"/>
      <c r="D239" s="15"/>
      <c r="E239" s="15"/>
      <c r="F239" s="76"/>
      <c r="G239" s="7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5" t="s">
        <v>269</v>
      </c>
      <c r="C240" s="15"/>
      <c r="D240" s="15"/>
      <c r="E240" s="15"/>
      <c r="F240" s="8">
        <v>-466</v>
      </c>
      <c r="G240" s="8">
        <v>36663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5" t="s">
        <v>265</v>
      </c>
      <c r="C241" s="15"/>
      <c r="D241" s="15"/>
      <c r="E241" s="15"/>
      <c r="F241" s="76"/>
      <c r="G241" s="7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5" t="s">
        <v>289</v>
      </c>
      <c r="C242" s="15"/>
      <c r="D242" s="15"/>
      <c r="E242" s="15"/>
      <c r="F242" s="76" t="s">
        <v>0</v>
      </c>
      <c r="G242" s="7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>
      <c r="A243" s="1"/>
      <c r="B243" s="15" t="s">
        <v>271</v>
      </c>
      <c r="C243" s="15"/>
      <c r="D243" s="15"/>
      <c r="E243" s="15"/>
      <c r="F243" s="9">
        <v>50</v>
      </c>
      <c r="G243" s="9">
        <v>151</v>
      </c>
      <c r="K243" s="67" t="s"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>
      <c r="A244" s="1"/>
      <c r="B244" s="15"/>
      <c r="C244" s="15"/>
      <c r="D244" s="15"/>
      <c r="E244" s="15"/>
      <c r="F244" s="8"/>
      <c r="G244" s="22"/>
      <c r="K244" s="6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>
      <c r="A245" s="1"/>
      <c r="B245" s="15" t="s">
        <v>352</v>
      </c>
      <c r="C245" s="15"/>
      <c r="D245" s="15"/>
      <c r="E245" s="15"/>
      <c r="F245" s="85">
        <f>+F240+F243</f>
        <v>-416</v>
      </c>
      <c r="G245" s="84">
        <f>+G240+G243</f>
        <v>36814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>
      <c r="A246" s="1"/>
      <c r="B246" s="15"/>
      <c r="C246" s="15"/>
      <c r="D246" s="15"/>
      <c r="E246" s="15"/>
      <c r="F246" s="6"/>
      <c r="G246" s="7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>
      <c r="A247" s="1"/>
      <c r="B247" s="15"/>
      <c r="C247" s="15"/>
      <c r="D247" s="15"/>
      <c r="E247" s="15"/>
      <c r="F247" s="76"/>
      <c r="G247" s="7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12" ht="12.75">
      <c r="A248" s="1"/>
      <c r="B248" s="72" t="s">
        <v>232</v>
      </c>
      <c r="C248" s="15"/>
      <c r="D248" s="15"/>
      <c r="E248" s="15"/>
      <c r="F248" s="76"/>
      <c r="G248" s="76"/>
      <c r="K248" s="1"/>
      <c r="L248" s="1"/>
    </row>
    <row r="249" spans="1:12" ht="12.75">
      <c r="A249" s="1"/>
      <c r="B249" s="15" t="s">
        <v>264</v>
      </c>
      <c r="C249" s="15"/>
      <c r="D249" s="15"/>
      <c r="E249" s="15"/>
      <c r="F249" s="8">
        <v>44520</v>
      </c>
      <c r="G249" s="8">
        <v>44520</v>
      </c>
      <c r="K249" s="1"/>
      <c r="L249" s="1"/>
    </row>
    <row r="250" spans="1:12" ht="12.75">
      <c r="A250" s="1"/>
      <c r="B250" s="15" t="s">
        <v>265</v>
      </c>
      <c r="C250" s="15"/>
      <c r="D250" s="15"/>
      <c r="E250" s="15"/>
      <c r="F250" s="8"/>
      <c r="G250" s="8"/>
      <c r="K250" s="1"/>
      <c r="L250" s="1"/>
    </row>
    <row r="251" spans="1:12" ht="12.75">
      <c r="A251" s="1"/>
      <c r="B251" s="15" t="s">
        <v>295</v>
      </c>
      <c r="C251" s="15"/>
      <c r="D251" s="15"/>
      <c r="E251" s="15"/>
      <c r="F251" s="8">
        <v>11130</v>
      </c>
      <c r="G251" s="8">
        <v>11130</v>
      </c>
      <c r="K251" s="1"/>
      <c r="L251" s="1"/>
    </row>
    <row r="252" spans="1:12" ht="12.75">
      <c r="A252" s="1"/>
      <c r="B252" s="15" t="s">
        <v>296</v>
      </c>
      <c r="C252" s="15"/>
      <c r="D252" s="15"/>
      <c r="E252" s="15"/>
      <c r="F252" s="8">
        <v>40000</v>
      </c>
      <c r="G252" s="8">
        <v>40000</v>
      </c>
      <c r="K252" s="1"/>
      <c r="L252" s="1"/>
    </row>
    <row r="253" spans="1:12" ht="12.75">
      <c r="A253" s="1"/>
      <c r="B253" s="15" t="s">
        <v>266</v>
      </c>
      <c r="C253" s="15"/>
      <c r="D253" s="15"/>
      <c r="E253" s="15"/>
      <c r="F253" s="6"/>
      <c r="G253" s="6"/>
      <c r="K253" s="1"/>
      <c r="L253" s="1"/>
    </row>
    <row r="254" spans="1:12" ht="12.75">
      <c r="A254" s="1"/>
      <c r="B254" s="15" t="s">
        <v>267</v>
      </c>
      <c r="C254" s="15"/>
      <c r="D254" s="15"/>
      <c r="E254" s="15"/>
      <c r="F254" s="9">
        <f>SUM(F249:F252)</f>
        <v>95650</v>
      </c>
      <c r="G254" s="9">
        <f>SUM(G249:G252)</f>
        <v>95650</v>
      </c>
      <c r="K254" s="1"/>
      <c r="L254" s="1"/>
    </row>
    <row r="255" spans="1:12" ht="12.75">
      <c r="A255" s="1"/>
      <c r="B255" s="15"/>
      <c r="C255" s="15"/>
      <c r="D255" s="15"/>
      <c r="E255" s="15"/>
      <c r="F255" s="8"/>
      <c r="G255" s="8"/>
      <c r="K255" s="1"/>
      <c r="L255" s="1"/>
    </row>
    <row r="256" spans="1:12" ht="13.5" thickBot="1">
      <c r="A256" s="1"/>
      <c r="B256" s="72" t="s">
        <v>292</v>
      </c>
      <c r="C256" s="15"/>
      <c r="D256" s="15"/>
      <c r="E256" s="15"/>
      <c r="F256" s="78">
        <f>+F245/F254*100</f>
        <v>-0.43491897543125985</v>
      </c>
      <c r="G256" s="78">
        <f>+G245/G254*100</f>
        <v>38.48823836905384</v>
      </c>
      <c r="K256" s="1"/>
      <c r="L256" s="1"/>
    </row>
    <row r="257" spans="1:12" ht="12.75">
      <c r="A257" s="1"/>
      <c r="B257" s="15"/>
      <c r="C257" s="15"/>
      <c r="D257" s="15"/>
      <c r="E257" s="15"/>
      <c r="F257" s="1"/>
      <c r="K257" s="1"/>
      <c r="L257" s="1"/>
    </row>
    <row r="258" spans="1:13" ht="12.75">
      <c r="A258" s="1"/>
      <c r="B258" s="1" t="s">
        <v>294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 t="s">
        <v>293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2" ht="12.75">
      <c r="A260" s="1"/>
      <c r="B260" s="1"/>
      <c r="C260" s="1"/>
      <c r="D260" s="1"/>
      <c r="E260" s="1"/>
      <c r="F260" s="1"/>
      <c r="K260" s="1"/>
      <c r="L260" s="1"/>
    </row>
    <row r="261" spans="1:12" ht="12.75">
      <c r="A261" s="1"/>
      <c r="B261" s="1" t="s">
        <v>297</v>
      </c>
      <c r="C261" s="1" t="s">
        <v>298</v>
      </c>
      <c r="D261" s="1"/>
      <c r="E261" s="1"/>
      <c r="F261" s="1"/>
      <c r="K261" s="1"/>
      <c r="L261" s="1"/>
    </row>
    <row r="262" spans="1:12" ht="12.75">
      <c r="A262" s="1"/>
      <c r="B262" s="1"/>
      <c r="C262" s="1" t="s">
        <v>299</v>
      </c>
      <c r="D262" s="1"/>
      <c r="E262" s="1"/>
      <c r="F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  <row r="3462" spans="1:12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</row>
    <row r="3463" spans="1:12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</row>
    <row r="3464" spans="1:12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</row>
    <row r="3465" spans="1:12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</row>
    <row r="3466" spans="1:12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</row>
  </sheetData>
  <printOptions/>
  <pageMargins left="0.24" right="0.24" top="0.59" bottom="0.39" header="0.5" footer="0.3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2004-11-25T09:05:29Z</cp:lastPrinted>
  <dcterms:created xsi:type="dcterms:W3CDTF">1999-11-25T03:32:38Z</dcterms:created>
  <dcterms:modified xsi:type="dcterms:W3CDTF">2004-11-29T07:40:31Z</dcterms:modified>
  <cp:category/>
  <cp:version/>
  <cp:contentType/>
  <cp:contentStatus/>
</cp:coreProperties>
</file>